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1760"/>
  </bookViews>
  <sheets>
    <sheet name="proposta orçamentária" sheetId="5" r:id="rId1"/>
    <sheet name="Plan2" sheetId="3" state="hidden" r:id="rId2"/>
    <sheet name="MODELO EM EXECUÇÃO" sheetId="1" state="hidden" r:id="rId3"/>
  </sheets>
  <definedNames>
    <definedName name="_xlnm.Print_Area" localSheetId="2">'MODELO EM EXECUÇÃO'!$B$4:$M$130</definedName>
    <definedName name="_xlnm.Print_Area" localSheetId="0">'proposta orçamentária'!$A$1:$J$147</definedName>
    <definedName name="_xlnm.Print_Titles" localSheetId="0">'proposta orçamentária'!$1:$11</definedName>
  </definedName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3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F130" i="1"/>
  <c r="E130"/>
  <c r="I124"/>
  <c r="I123"/>
  <c r="I122"/>
  <c r="I121"/>
  <c r="I120"/>
  <c r="I119"/>
  <c r="I118"/>
  <c r="D118"/>
  <c r="J118"/>
  <c r="H118"/>
  <c r="G118"/>
  <c r="F118"/>
  <c r="E118"/>
  <c r="E110"/>
  <c r="E109"/>
  <c r="I116"/>
  <c r="I115"/>
  <c r="I114"/>
  <c r="I113"/>
  <c r="I112"/>
  <c r="I111"/>
  <c r="I110" s="1"/>
  <c r="H110"/>
  <c r="G110"/>
  <c r="G109" s="1"/>
  <c r="F110"/>
  <c r="F109" s="1"/>
  <c r="D110"/>
  <c r="H109"/>
  <c r="I103"/>
  <c r="H39"/>
  <c r="H42"/>
  <c r="H38" s="1"/>
  <c r="H36" s="1"/>
  <c r="H45"/>
  <c r="H48"/>
  <c r="H51"/>
  <c r="H60"/>
  <c r="H70"/>
  <c r="H78"/>
  <c r="H77" s="1"/>
  <c r="H83"/>
  <c r="H90"/>
  <c r="H94"/>
  <c r="H96"/>
  <c r="I100"/>
  <c r="J100"/>
  <c r="I99"/>
  <c r="J99"/>
  <c r="I98"/>
  <c r="J98"/>
  <c r="I97"/>
  <c r="G96"/>
  <c r="F96"/>
  <c r="E96"/>
  <c r="D96"/>
  <c r="I95"/>
  <c r="J95" s="1"/>
  <c r="I94"/>
  <c r="D94"/>
  <c r="J94"/>
  <c r="G94"/>
  <c r="F94"/>
  <c r="F77" s="1"/>
  <c r="E94"/>
  <c r="I93"/>
  <c r="J93" s="1"/>
  <c r="I92"/>
  <c r="J92" s="1"/>
  <c r="I91"/>
  <c r="J91" s="1"/>
  <c r="G90"/>
  <c r="F90"/>
  <c r="E90"/>
  <c r="D90"/>
  <c r="I89"/>
  <c r="J89" s="1"/>
  <c r="I88"/>
  <c r="J88" s="1"/>
  <c r="I87"/>
  <c r="J87" s="1"/>
  <c r="I86"/>
  <c r="J86" s="1"/>
  <c r="I85"/>
  <c r="J85" s="1"/>
  <c r="I84"/>
  <c r="J84" s="1"/>
  <c r="G83"/>
  <c r="F83"/>
  <c r="E83"/>
  <c r="D83"/>
  <c r="I82"/>
  <c r="J82" s="1"/>
  <c r="I81"/>
  <c r="J81" s="1"/>
  <c r="I80"/>
  <c r="J80" s="1"/>
  <c r="I79"/>
  <c r="I78" s="1"/>
  <c r="G78"/>
  <c r="F78"/>
  <c r="E78"/>
  <c r="E77" s="1"/>
  <c r="D78"/>
  <c r="D77" s="1"/>
  <c r="G77"/>
  <c r="I75"/>
  <c r="J75" s="1"/>
  <c r="I74"/>
  <c r="J74" s="1"/>
  <c r="I73"/>
  <c r="J73" s="1"/>
  <c r="I72"/>
  <c r="J72" s="1"/>
  <c r="I71"/>
  <c r="I70" s="1"/>
  <c r="J70" s="1"/>
  <c r="D70"/>
  <c r="G70"/>
  <c r="F70"/>
  <c r="E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D60"/>
  <c r="J60" s="1"/>
  <c r="G60"/>
  <c r="F60"/>
  <c r="E60"/>
  <c r="D39"/>
  <c r="D42"/>
  <c r="D38" s="1"/>
  <c r="D36" s="1"/>
  <c r="D45"/>
  <c r="D48"/>
  <c r="D51"/>
  <c r="I59"/>
  <c r="J59"/>
  <c r="I58"/>
  <c r="J58"/>
  <c r="I57"/>
  <c r="J57"/>
  <c r="I56"/>
  <c r="J56"/>
  <c r="I55"/>
  <c r="J55"/>
  <c r="I54"/>
  <c r="J54"/>
  <c r="I53"/>
  <c r="J53"/>
  <c r="I52"/>
  <c r="J52"/>
  <c r="G51"/>
  <c r="F51"/>
  <c r="E51"/>
  <c r="I50"/>
  <c r="J50" s="1"/>
  <c r="I49"/>
  <c r="G48"/>
  <c r="F48"/>
  <c r="E48"/>
  <c r="I47"/>
  <c r="J47" s="1"/>
  <c r="I46"/>
  <c r="J46" s="1"/>
  <c r="I45"/>
  <c r="J45" s="1"/>
  <c r="G45"/>
  <c r="F45"/>
  <c r="E45"/>
  <c r="I44"/>
  <c r="J44"/>
  <c r="I43"/>
  <c r="J43"/>
  <c r="I42"/>
  <c r="J42"/>
  <c r="G42"/>
  <c r="F42"/>
  <c r="E42"/>
  <c r="I41"/>
  <c r="J41" s="1"/>
  <c r="I40"/>
  <c r="J40" s="1"/>
  <c r="I39"/>
  <c r="J39" s="1"/>
  <c r="G39"/>
  <c r="F39"/>
  <c r="F38" s="1"/>
  <c r="F36" s="1"/>
  <c r="F101" s="1"/>
  <c r="F104" s="1"/>
  <c r="E39"/>
  <c r="G38"/>
  <c r="G36" s="1"/>
  <c r="G101" s="1"/>
  <c r="H27"/>
  <c r="H32"/>
  <c r="H24" s="1"/>
  <c r="H106" s="1"/>
  <c r="E27"/>
  <c r="E32"/>
  <c r="E24" s="1"/>
  <c r="I31"/>
  <c r="J31" s="1"/>
  <c r="I30"/>
  <c r="J30" s="1"/>
  <c r="I29"/>
  <c r="D29"/>
  <c r="J29"/>
  <c r="I28"/>
  <c r="J28"/>
  <c r="G27"/>
  <c r="G32"/>
  <c r="G24" s="1"/>
  <c r="G106" s="1"/>
  <c r="F27"/>
  <c r="F32"/>
  <c r="F24" s="1"/>
  <c r="F106" s="1"/>
  <c r="I27"/>
  <c r="D27"/>
  <c r="I26"/>
  <c r="I18"/>
  <c r="J18" s="1"/>
  <c r="G16"/>
  <c r="F13"/>
  <c r="F16"/>
  <c r="E13"/>
  <c r="E16"/>
  <c r="H15"/>
  <c r="I14"/>
  <c r="H13"/>
  <c r="G13"/>
  <c r="D13"/>
  <c r="D16"/>
  <c r="D26" s="1"/>
  <c r="I11"/>
  <c r="J11" s="1"/>
  <c r="J27"/>
  <c r="E38"/>
  <c r="E36" s="1"/>
  <c r="E101" s="1"/>
  <c r="E104" s="1"/>
  <c r="I104" s="1"/>
  <c r="I90"/>
  <c r="J90" s="1"/>
  <c r="I96"/>
  <c r="I13"/>
  <c r="J13" s="1"/>
  <c r="J79"/>
  <c r="H16"/>
  <c r="I16"/>
  <c r="J16" s="1"/>
  <c r="I15"/>
  <c r="I48"/>
  <c r="J48" s="1"/>
  <c r="J49"/>
  <c r="I51"/>
  <c r="J51"/>
  <c r="J96"/>
  <c r="J97"/>
  <c r="I38"/>
  <c r="J38" s="1"/>
  <c r="I36"/>
  <c r="D101" l="1"/>
  <c r="J36"/>
  <c r="I109"/>
  <c r="J110"/>
  <c r="D32"/>
  <c r="D106" s="1"/>
  <c r="J26"/>
  <c r="I24"/>
  <c r="E106"/>
  <c r="J78"/>
  <c r="H101"/>
  <c r="J71"/>
  <c r="I83"/>
  <c r="J83" s="1"/>
  <c r="I32"/>
  <c r="J32" l="1"/>
  <c r="I77"/>
  <c r="J77" l="1"/>
  <c r="I101"/>
  <c r="J101" l="1"/>
  <c r="I106"/>
</calcChain>
</file>

<file path=xl/sharedStrings.xml><?xml version="1.0" encoding="utf-8"?>
<sst xmlns="http://schemas.openxmlformats.org/spreadsheetml/2006/main" count="584" uniqueCount="313">
  <si>
    <t>Exercício:</t>
  </si>
  <si>
    <t>Organização Social:</t>
  </si>
  <si>
    <t>Contrato de Gestão nº:</t>
  </si>
  <si>
    <t>RELATÓRIO GERENCIAL DE ORÇAMENTO PREVISTO x REALIZADO</t>
  </si>
  <si>
    <t>MODELO - REGIME DE COMPÊTENCIA</t>
  </si>
  <si>
    <t xml:space="preserve">Quadro Informativo de Repasses Públicos </t>
  </si>
  <si>
    <t>RECEITAS VINCULADAS AO CG</t>
  </si>
  <si>
    <t>Orçamento
Anual</t>
  </si>
  <si>
    <t>1º Tri</t>
  </si>
  <si>
    <t>2º Tri</t>
  </si>
  <si>
    <t>3º Tri</t>
  </si>
  <si>
    <t>4º Tri</t>
  </si>
  <si>
    <t>Realizado</t>
  </si>
  <si>
    <t xml:space="preserve">Real Vs Orçado </t>
  </si>
  <si>
    <t>Repasse do Contrato de Gestão</t>
  </si>
  <si>
    <t>Reservas (Fundos)</t>
  </si>
  <si>
    <t>Fundo de Reserva (6% dos repasses dos 12 primeiros meses de vigência do contrato)</t>
  </si>
  <si>
    <t>Fundo de Contingência</t>
  </si>
  <si>
    <t xml:space="preserve">Total de Recursos Públicos disponíveis </t>
  </si>
  <si>
    <t>Recursos de Repasse disponível para Investimentos</t>
  </si>
  <si>
    <t>Total de Recursos Incentivados</t>
  </si>
  <si>
    <t>Recursos Incentivados destinados a Investimentos</t>
  </si>
  <si>
    <t xml:space="preserve">Utilização de outros recursos </t>
  </si>
  <si>
    <t>Real Vs Orçado - DRE</t>
  </si>
  <si>
    <t xml:space="preserve">Receita Apropriada do Contrato de Gestão </t>
  </si>
  <si>
    <t>I - RECEITAS</t>
  </si>
  <si>
    <t>1</t>
  </si>
  <si>
    <t>Receita de Repasse do CG disponível para  Despesas  (não inclui depreciação e amortização)</t>
  </si>
  <si>
    <t>2</t>
  </si>
  <si>
    <t>CAPTAÇÃO TOTAL</t>
  </si>
  <si>
    <t>2.1</t>
  </si>
  <si>
    <r>
      <t>Captação de Recursos Operacionais</t>
    </r>
    <r>
      <rPr>
        <b/>
        <sz val="10"/>
        <rFont val="Verdana"/>
        <family val="2"/>
      </rPr>
      <t xml:space="preserve"> (bilheteria, cessão onerosa de espaço, loja, café, doações, estacionamento, etc)</t>
    </r>
  </si>
  <si>
    <t>2.2</t>
  </si>
  <si>
    <t>Captação de Recursos Incentivados</t>
  </si>
  <si>
    <t>2.3</t>
  </si>
  <si>
    <t>Trabalho Voluntário e Parcerias</t>
  </si>
  <si>
    <t>3</t>
  </si>
  <si>
    <t xml:space="preserve">Receitas financeiras Totais </t>
  </si>
  <si>
    <t>TOTAL DE RECEITAS VINCULADAS AO PLANO DE TRABALHO</t>
  </si>
  <si>
    <t>II - DESPESAS OPERACIONAIS (não inclui depreciação e amortização)</t>
  </si>
  <si>
    <t>Recursos Humanos</t>
  </si>
  <si>
    <t>1.1</t>
  </si>
  <si>
    <t>Salários, encargos e benefícios</t>
  </si>
  <si>
    <t>1.1.1</t>
  </si>
  <si>
    <t>Diretoria</t>
  </si>
  <si>
    <t>1.1.1.1</t>
  </si>
  <si>
    <t>Área Meio</t>
  </si>
  <si>
    <t>1.1.1.2</t>
  </si>
  <si>
    <t>Área Fim</t>
  </si>
  <si>
    <t>1.1.2</t>
  </si>
  <si>
    <t>Demais Funcionários</t>
  </si>
  <si>
    <t>1.1.2.1</t>
  </si>
  <si>
    <t>1.1.2.2</t>
  </si>
  <si>
    <t>1.1.3</t>
  </si>
  <si>
    <t>Estagiários</t>
  </si>
  <si>
    <t>1.1.3.1</t>
  </si>
  <si>
    <t>1.1.3.2</t>
  </si>
  <si>
    <t>1.1.4</t>
  </si>
  <si>
    <t>Aprendizes</t>
  </si>
  <si>
    <t>1.1.4.1</t>
  </si>
  <si>
    <t>1.1.4.2</t>
  </si>
  <si>
    <t>Prestadores de serviços (Consultorias/Assessorias/Pessoas Jurídicas) - Área Meio</t>
  </si>
  <si>
    <t>Limpeza</t>
  </si>
  <si>
    <t>Vigilância / portaria / segurança</t>
  </si>
  <si>
    <t>Jurídica</t>
  </si>
  <si>
    <t>2.4</t>
  </si>
  <si>
    <t>Informática</t>
  </si>
  <si>
    <t>2.5</t>
  </si>
  <si>
    <t>Administrativa / RH</t>
  </si>
  <si>
    <t>2.6</t>
  </si>
  <si>
    <t>Contábil</t>
  </si>
  <si>
    <t>2.7</t>
  </si>
  <si>
    <t>Auditoria</t>
  </si>
  <si>
    <t>2.8</t>
  </si>
  <si>
    <t>Outras Despesas</t>
  </si>
  <si>
    <t>Custos Administrativos e Institucionais</t>
  </si>
  <si>
    <t>3.1</t>
  </si>
  <si>
    <t>Locação de imóveis</t>
  </si>
  <si>
    <t>3.2</t>
  </si>
  <si>
    <t>Utilidades públicas (água, luz, telefone, gás, etc.)</t>
  </si>
  <si>
    <t>Uniformes e EPIs</t>
  </si>
  <si>
    <t>3.3</t>
  </si>
  <si>
    <t>Viagens e Estadias</t>
  </si>
  <si>
    <t>3.4</t>
  </si>
  <si>
    <t>Material de consumo, escritório e limpeza</t>
  </si>
  <si>
    <t>3.5</t>
  </si>
  <si>
    <t>Despesas tributárias e financeiras</t>
  </si>
  <si>
    <t>3.6</t>
  </si>
  <si>
    <t>Despesas diversas (correio, xerox, motoboy, etc.)</t>
  </si>
  <si>
    <t>3.7</t>
  </si>
  <si>
    <t>Treinamento de Funcionários</t>
  </si>
  <si>
    <t>3.8</t>
  </si>
  <si>
    <t>Programa de Edificações: Conservação, Manutenção e Segurança</t>
  </si>
  <si>
    <t>4.1</t>
  </si>
  <si>
    <t>Conservação e manutenção de edificações (reparos, pinturas, limpeza de caixa de água, limpeza de calhas, etc.)</t>
  </si>
  <si>
    <t>4.2</t>
  </si>
  <si>
    <t>Sistema de Monitoramento de Segurança e AVCB</t>
  </si>
  <si>
    <t>4.3</t>
  </si>
  <si>
    <t>Equipamentos / Implementos</t>
  </si>
  <si>
    <t>4.5</t>
  </si>
  <si>
    <t>Seguros (predial, incêndio, etc.)</t>
  </si>
  <si>
    <t>4.6</t>
  </si>
  <si>
    <t>Programas de Trabalho da Área Fim</t>
  </si>
  <si>
    <t>5.1</t>
  </si>
  <si>
    <t>Programa de Acervo: Conservação, Documentação e Pesquisa (Só despesas)</t>
  </si>
  <si>
    <t>5.1.1</t>
  </si>
  <si>
    <t xml:space="preserve">Seguro e Armazenamento de acervo em reserva técnica externa </t>
  </si>
  <si>
    <t>5.1.2</t>
  </si>
  <si>
    <t>Seguro e Transporte de acervo</t>
  </si>
  <si>
    <t>5.1.3</t>
  </si>
  <si>
    <t>Conservação e restauro</t>
  </si>
  <si>
    <t>5.1.4</t>
  </si>
  <si>
    <t xml:space="preserve">Outras despesas </t>
  </si>
  <si>
    <t>5.2</t>
  </si>
  <si>
    <t>Programa de Exposições e Programação Cultural</t>
  </si>
  <si>
    <t>5.2.1</t>
  </si>
  <si>
    <t>Exposições Temporárias</t>
  </si>
  <si>
    <t>5.2.2</t>
  </si>
  <si>
    <t>Programação Cultural</t>
  </si>
  <si>
    <t>5.2.3</t>
  </si>
  <si>
    <t>Trabalho Voluntário</t>
  </si>
  <si>
    <t>5.2.4</t>
  </si>
  <si>
    <t>Elaboração de planos e projetos museológicos e museográficos</t>
  </si>
  <si>
    <t>5.2.5</t>
  </si>
  <si>
    <t>Implantação de projeto museográfico</t>
  </si>
  <si>
    <t>5.2.6</t>
  </si>
  <si>
    <t>5.3</t>
  </si>
  <si>
    <t>Programa de Serviço Educativo e Projetos Especiais</t>
  </si>
  <si>
    <t>5.3.1</t>
  </si>
  <si>
    <t>Serviço educativo e projetos especiais</t>
  </si>
  <si>
    <t>5.3.2</t>
  </si>
  <si>
    <t>Transporte de Grupos Escolares</t>
  </si>
  <si>
    <t>5.3.3</t>
  </si>
  <si>
    <t>5.4</t>
  </si>
  <si>
    <t>Programa  de Ações de Apoio ao SISEM-SP</t>
  </si>
  <si>
    <t>5.4.1</t>
  </si>
  <si>
    <t>Exposições Itinerantes e outras ações de apoio ao SISEM-SP</t>
  </si>
  <si>
    <t>5.5</t>
  </si>
  <si>
    <t>Programa de Comunicação</t>
  </si>
  <si>
    <t>5.5.1</t>
  </si>
  <si>
    <t>Plano de Comunicação e site</t>
  </si>
  <si>
    <t>5.5.2</t>
  </si>
  <si>
    <t>Projetos gráficos e materiais de comunicação</t>
  </si>
  <si>
    <t>5.5.3</t>
  </si>
  <si>
    <t>Publicações</t>
  </si>
  <si>
    <t>5.5.4</t>
  </si>
  <si>
    <t>Assessoria de imprensa e custos de publicidade</t>
  </si>
  <si>
    <t>TOTAL DAS DESPESAS</t>
  </si>
  <si>
    <t>Ajuste Depreciação/Amortização/Exaustão</t>
  </si>
  <si>
    <t>TOTAL GERAL</t>
  </si>
  <si>
    <t>SUPERÁVIT OU DÉFICIT DO EXERCÍCIO  (RECEITA-DESPESA)</t>
  </si>
  <si>
    <t>III - IMOBILIZAÇÕES (INVESTIMENTOS)</t>
  </si>
  <si>
    <t>Receita do Contrato de Gestão disponível para aplicação em Imobilizações</t>
  </si>
  <si>
    <t>EQUIPAMENTOS DE INFORMÁTICA</t>
  </si>
  <si>
    <t>1.2</t>
  </si>
  <si>
    <t>MOVEIS E UTENSILIOS</t>
  </si>
  <si>
    <t>1.3</t>
  </si>
  <si>
    <t>MAQUINAS E EQUIPAMENTOS</t>
  </si>
  <si>
    <t>1.4</t>
  </si>
  <si>
    <t>SOFTWARE</t>
  </si>
  <si>
    <t>1.5</t>
  </si>
  <si>
    <t>BENFEITORIAS</t>
  </si>
  <si>
    <t>1.6</t>
  </si>
  <si>
    <t>AQUISIÇÃO DE ACERVO</t>
  </si>
  <si>
    <t>INVESTIMENTOS ATRAVÉS DE RECURSOS INCENTIVADOS</t>
  </si>
  <si>
    <t>SALDO TOTAL DE  PROJETOS A EXECUTAR (para aplicação no objeto contratual)</t>
  </si>
  <si>
    <t>SALDO DOS FUNDOS DE RESERVA E CONTINGÊNCIA</t>
  </si>
  <si>
    <t>SALDO DE PROJETOS INCENTIVADOS</t>
  </si>
  <si>
    <t>SALDO DAS DEMAIS CONTAS</t>
  </si>
  <si>
    <t>I - REPASSES PÚBLICOS</t>
  </si>
  <si>
    <t>Recursos de Investimento do Contrato de Gestão</t>
  </si>
  <si>
    <t>1.2.1</t>
  </si>
  <si>
    <t>1.2.2</t>
  </si>
  <si>
    <t>1.2.3</t>
  </si>
  <si>
    <t>DESPESAS TOTAIS</t>
  </si>
  <si>
    <t>III - INVESTIMENTOS/IMOBILIZADO</t>
  </si>
  <si>
    <t>DESPESAS DO CONTRATO DE GESTÃO</t>
  </si>
  <si>
    <t>4.2.1</t>
  </si>
  <si>
    <t>4.2.2</t>
  </si>
  <si>
    <t>4.2.3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</si>
  <si>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</si>
  <si>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</si>
  <si>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</si>
  <si>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</si>
  <si>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</si>
  <si>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</si>
  <si>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</si>
  <si>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</si>
  <si>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</si>
  <si>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11.5</t>
  </si>
  <si>
    <t>5.</t>
  </si>
  <si>
    <t>Programa/Ação A (discriminar)</t>
  </si>
  <si>
    <t>Programa/Ação B (discriminar)</t>
  </si>
  <si>
    <t>Programa/Ação C (discriminar)</t>
  </si>
  <si>
    <t>Programa/Ação D (discriminar)</t>
  </si>
  <si>
    <t>(discriminar)</t>
  </si>
  <si>
    <t>Depreciação/Amortização/Exaustão/Baixa de Imobilizado</t>
  </si>
  <si>
    <t>13.1</t>
  </si>
  <si>
    <t>13.2</t>
  </si>
  <si>
    <t>13.3</t>
  </si>
  <si>
    <t>Custeio</t>
  </si>
  <si>
    <t>Investimentos</t>
  </si>
  <si>
    <t>RECURSOS PÚBLICOS VINCULADOS AO CONTRATO DE GESTÃO</t>
  </si>
  <si>
    <t>Objeto Contratual:</t>
  </si>
  <si>
    <t>Repasses Líquidos Disponíveis</t>
  </si>
  <si>
    <t>Receita de Repasse Apropriada</t>
  </si>
  <si>
    <t>5</t>
  </si>
  <si>
    <t>Outras Despesas (especificar)</t>
  </si>
  <si>
    <t>Outras Despesas (a especificar)</t>
  </si>
  <si>
    <t>7.1</t>
  </si>
  <si>
    <t>7.1.1</t>
  </si>
  <si>
    <t>7.1.1.1</t>
  </si>
  <si>
    <t>7.1.1.2</t>
  </si>
  <si>
    <t>8.1</t>
  </si>
  <si>
    <t>7.1.2</t>
  </si>
  <si>
    <t>7.1.2.1</t>
  </si>
  <si>
    <t>7.1.2.2</t>
  </si>
  <si>
    <t>7.1.3</t>
  </si>
  <si>
    <t>7.1.3.1</t>
  </si>
  <si>
    <t>7.1.3.2</t>
  </si>
  <si>
    <t>7.1.4</t>
  </si>
  <si>
    <t>7.1.4.1</t>
  </si>
  <si>
    <t>7.1.4.2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</si>
  <si>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</si>
  <si>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</si>
  <si>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</si>
  <si>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</si>
  <si>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</si>
  <si>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</si>
  <si>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</si>
  <si>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</si>
  <si>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</si>
  <si>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</si>
  <si>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9.4</t>
  </si>
  <si>
    <t>9.5</t>
  </si>
  <si>
    <t>9.6</t>
  </si>
  <si>
    <t>9.7</t>
  </si>
  <si>
    <t>9.8</t>
  </si>
  <si>
    <t>11.1.1</t>
  </si>
  <si>
    <t>11.1.2</t>
  </si>
  <si>
    <t>11.1.3</t>
  </si>
  <si>
    <t>11.1.4</t>
  </si>
  <si>
    <t>11.2.1</t>
  </si>
  <si>
    <t>11.2.2</t>
  </si>
  <si>
    <t>11.2.3</t>
  </si>
  <si>
    <t>11.2.4</t>
  </si>
  <si>
    <t>11.2.5</t>
  </si>
  <si>
    <t>11.2.6</t>
  </si>
  <si>
    <t>11.3.1</t>
  </si>
  <si>
    <t>11.3.2</t>
  </si>
  <si>
    <t>11.3.3</t>
  </si>
  <si>
    <t>11.4.1</t>
  </si>
  <si>
    <t>11.5.1</t>
  </si>
  <si>
    <t>11.5.2</t>
  </si>
  <si>
    <t>11.5.3</t>
  </si>
  <si>
    <t>11.5.4</t>
  </si>
  <si>
    <t>11.4.2</t>
  </si>
  <si>
    <t>11.4.3</t>
  </si>
  <si>
    <t>6</t>
  </si>
  <si>
    <t>TOTAL DE RECEITAS PARA METAS CONDICIONADAS</t>
  </si>
  <si>
    <t>17.1</t>
  </si>
  <si>
    <t>17.2</t>
  </si>
  <si>
    <t>17.3</t>
  </si>
  <si>
    <t>17.4</t>
  </si>
  <si>
    <t>17.5</t>
  </si>
  <si>
    <t>17.6</t>
  </si>
  <si>
    <t>INVESTIMENTOS COM RECURSOS VINCULADOS AO CONTRATOS DE GESTÃO</t>
  </si>
  <si>
    <t>INVESTIMENTOS COM RECURSOS INCENTIVADOS</t>
  </si>
  <si>
    <t>18.1</t>
  </si>
  <si>
    <t>18.2</t>
  </si>
  <si>
    <t>18.3</t>
  </si>
  <si>
    <t>18.4</t>
  </si>
  <si>
    <t>18.5</t>
  </si>
  <si>
    <t>18.6</t>
  </si>
  <si>
    <t>Receita de Captação Apropriada</t>
  </si>
  <si>
    <t>16.1</t>
  </si>
  <si>
    <t>16.2</t>
  </si>
  <si>
    <t>16.3</t>
  </si>
  <si>
    <t>16.4</t>
  </si>
  <si>
    <t>16.5</t>
  </si>
  <si>
    <t>16.6</t>
  </si>
  <si>
    <t>MÓVEIS E UTENSÍLIOS</t>
  </si>
  <si>
    <t>MÁQUINAS E EQUIPAMENTOS</t>
  </si>
  <si>
    <t>9.9</t>
  </si>
  <si>
    <t>Total das Receitas Financeiras</t>
  </si>
  <si>
    <t>II - DEMONSTRAÇÃO DE RESULTADO</t>
  </si>
  <si>
    <t>SUBTOTAL DESPESAS</t>
  </si>
  <si>
    <t>LOGO DA OS</t>
  </si>
  <si>
    <t>RECEITAS APROPRIADAS VINCULADAS AO                     CONTRATO DE GESTÃO</t>
  </si>
  <si>
    <t>Conservação e manutenção de edificações (reparos, pinturas,  limpeza  de  caixa  de  água,  limpeza  de calhas, etc.)</t>
  </si>
  <si>
    <t>RECURSOS PÚBLICOS ESPECÍFICOS PARA INVESTIMENTO              NO CONTRATO DE GESTÃO</t>
  </si>
  <si>
    <t>Utilidades públicas    (água,  luz,  telefone,  gás, internet, etc.)</t>
  </si>
  <si>
    <t>0../20..</t>
  </si>
  <si>
    <t>Repasse para o Contrato de Gestão</t>
  </si>
  <si>
    <t>Repasse Contrato de Gestão</t>
  </si>
  <si>
    <t xml:space="preserve">Constituição Recursos de Reserva </t>
  </si>
  <si>
    <t>Constituição Recursos de Contingência</t>
  </si>
  <si>
    <t>Reversão de Recursos Reservados (Reserva e Contingência - a especificar)</t>
  </si>
  <si>
    <t>Movimentação de Recursos Reservados</t>
  </si>
  <si>
    <t>Recursos de Captação Incentivada</t>
  </si>
  <si>
    <t>UGE:</t>
  </si>
  <si>
    <t>TOTAL</t>
  </si>
  <si>
    <t>PROPOSTA ORÇAMENTÁRIA CONSOLIDADA - 20XX A 20XX</t>
  </si>
  <si>
    <t xml:space="preserve">Organização Social: </t>
  </si>
  <si>
    <t>Orçamento 2016</t>
  </si>
  <si>
    <t>Orçamento 2017</t>
  </si>
  <si>
    <t>Orçamento 2018</t>
  </si>
  <si>
    <t>Orçamento 2019</t>
  </si>
  <si>
    <t>Orçamento 2020</t>
  </si>
  <si>
    <r>
      <t>Captação de Recursos Operacionais</t>
    </r>
    <r>
      <rPr>
        <sz val="7"/>
        <rFont val="Arial"/>
        <family val="2"/>
      </rPr>
      <t xml:space="preserve"> (bilheteria, cessão onerosa de espaço, loja, café, doações, estacionamento, etc)</t>
    </r>
  </si>
  <si>
    <t>Orçamento 2021</t>
  </si>
  <si>
    <t xml:space="preserve">Orçamento 2017 </t>
  </si>
  <si>
    <t>IPCA - variação % - mediana - anual 
(pesquisa de 14/06/2016 fonte: www3.bcb.gov.br/expectativas/publico 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</si>
</sst>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_ ;[Red]\-#,##0.00\ "/>
    <numFmt numFmtId="167" formatCode="#,##0_ ;[Red]\-#,##0\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rgb="FFFF0000"/>
      <name val="Verdana"/>
      <family val="2"/>
    </font>
    <font>
      <sz val="8"/>
      <name val="Verdana"/>
      <family val="2"/>
    </font>
    <font>
      <b/>
      <sz val="10"/>
      <color theme="1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8"/>
      <color rgb="FFFF0000"/>
      <name val="Verdana"/>
      <family val="2"/>
    </font>
    <font>
      <u/>
      <sz val="10"/>
      <name val="Verdana"/>
      <family val="2"/>
    </font>
    <font>
      <sz val="10"/>
      <color indexed="10"/>
      <name val="Verdana"/>
      <family val="2"/>
    </font>
    <font>
      <sz val="8"/>
      <color indexed="10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10"/>
      <name val="Calibri"/>
      <family val="2"/>
      <scheme val="minor"/>
    </font>
    <font>
      <sz val="7"/>
      <name val="Arial"/>
      <family val="2"/>
    </font>
    <font>
      <b/>
      <sz val="7"/>
      <color rgb="FFFF0000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u/>
      <sz val="7"/>
      <name val="Arial"/>
      <family val="2"/>
    </font>
    <font>
      <sz val="7"/>
      <color rgb="FFFF0000"/>
      <name val="Arial"/>
      <family val="2"/>
    </font>
    <font>
      <sz val="7"/>
      <color theme="1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8">
    <xf numFmtId="0" fontId="0" fillId="0" borderId="0" xfId="0"/>
    <xf numFmtId="0" fontId="3" fillId="2" borderId="0" xfId="3" applyFont="1" applyFill="1"/>
    <xf numFmtId="0" fontId="4" fillId="2" borderId="0" xfId="3" applyFont="1" applyFill="1" applyAlignment="1">
      <alignment horizontal="left"/>
    </xf>
    <xf numFmtId="164" fontId="3" fillId="2" borderId="0" xfId="1" applyNumberFormat="1" applyFont="1" applyFill="1" applyAlignment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3" applyFont="1" applyFill="1" applyAlignment="1">
      <alignment horizontal="center"/>
    </xf>
    <xf numFmtId="0" fontId="5" fillId="2" borderId="0" xfId="3" applyFont="1" applyFill="1"/>
    <xf numFmtId="0" fontId="6" fillId="2" borderId="0" xfId="3" applyFont="1" applyFill="1"/>
    <xf numFmtId="0" fontId="7" fillId="0" borderId="0" xfId="0" applyFont="1" applyBorder="1" applyAlignment="1">
      <alignment horizontal="left"/>
    </xf>
    <xf numFmtId="0" fontId="3" fillId="2" borderId="0" xfId="3" applyFont="1" applyFill="1" applyBorder="1"/>
    <xf numFmtId="0" fontId="4" fillId="2" borderId="0" xfId="3" applyFont="1" applyFill="1"/>
    <xf numFmtId="0" fontId="8" fillId="2" borderId="0" xfId="3" applyFont="1" applyFill="1"/>
    <xf numFmtId="0" fontId="3" fillId="2" borderId="0" xfId="3" applyFont="1" applyFill="1" applyBorder="1" applyAlignment="1">
      <alignment horizontal="center"/>
    </xf>
    <xf numFmtId="0" fontId="4" fillId="2" borderId="0" xfId="3" applyFont="1" applyFill="1" applyBorder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/>
    <xf numFmtId="0" fontId="5" fillId="2" borderId="0" xfId="3" applyFont="1" applyFill="1" applyBorder="1"/>
    <xf numFmtId="0" fontId="3" fillId="2" borderId="0" xfId="3" applyFont="1" applyFill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4" fillId="2" borderId="7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right" vertical="center"/>
    </xf>
    <xf numFmtId="164" fontId="4" fillId="2" borderId="10" xfId="1" applyNumberFormat="1" applyFont="1" applyFill="1" applyBorder="1" applyAlignment="1">
      <alignment vertical="center"/>
    </xf>
    <xf numFmtId="10" fontId="4" fillId="2" borderId="11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6" fillId="2" borderId="0" xfId="3" applyFont="1" applyFill="1" applyAlignment="1">
      <alignment vertical="center"/>
    </xf>
    <xf numFmtId="0" fontId="3" fillId="2" borderId="7" xfId="3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/>
    </xf>
    <xf numFmtId="0" fontId="9" fillId="3" borderId="7" xfId="3" applyFont="1" applyFill="1" applyBorder="1" applyAlignment="1">
      <alignment vertical="center" wrapText="1"/>
    </xf>
    <xf numFmtId="164" fontId="10" fillId="2" borderId="8" xfId="1" applyNumberFormat="1" applyFont="1" applyFill="1" applyBorder="1" applyAlignment="1">
      <alignment horizontal="right" vertical="center"/>
    </xf>
    <xf numFmtId="164" fontId="11" fillId="3" borderId="12" xfId="1" applyNumberFormat="1" applyFont="1" applyFill="1" applyBorder="1" applyAlignment="1">
      <alignment horizontal="right" vertical="center"/>
    </xf>
    <xf numFmtId="164" fontId="11" fillId="2" borderId="13" xfId="1" applyNumberFormat="1" applyFont="1" applyFill="1" applyBorder="1" applyAlignment="1">
      <alignment horizontal="right" vertical="center"/>
    </xf>
    <xf numFmtId="164" fontId="11" fillId="3" borderId="13" xfId="1" applyNumberFormat="1" applyFont="1" applyFill="1" applyBorder="1" applyAlignment="1">
      <alignment horizontal="right" vertical="center"/>
    </xf>
    <xf numFmtId="164" fontId="11" fillId="2" borderId="14" xfId="1" applyNumberFormat="1" applyFont="1" applyFill="1" applyBorder="1" applyAlignment="1">
      <alignment horizontal="right" vertical="center"/>
    </xf>
    <xf numFmtId="164" fontId="10" fillId="3" borderId="10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11" fillId="2" borderId="9" xfId="1" applyNumberFormat="1" applyFont="1" applyFill="1" applyBorder="1" applyAlignment="1">
      <alignment vertical="center"/>
    </xf>
    <xf numFmtId="164" fontId="11" fillId="2" borderId="10" xfId="1" applyNumberFormat="1" applyFont="1" applyFill="1" applyBorder="1" applyAlignment="1">
      <alignment vertical="center"/>
    </xf>
    <xf numFmtId="164" fontId="10" fillId="2" borderId="15" xfId="1" applyNumberFormat="1" applyFont="1" applyFill="1" applyBorder="1" applyAlignment="1">
      <alignment vertical="center"/>
    </xf>
    <xf numFmtId="164" fontId="11" fillId="2" borderId="12" xfId="1" applyNumberFormat="1" applyFont="1" applyFill="1" applyBorder="1" applyAlignment="1">
      <alignment vertical="center"/>
    </xf>
    <xf numFmtId="164" fontId="11" fillId="2" borderId="13" xfId="1" applyNumberFormat="1" applyFont="1" applyFill="1" applyBorder="1" applyAlignment="1">
      <alignment vertical="center"/>
    </xf>
    <xf numFmtId="164" fontId="11" fillId="2" borderId="14" xfId="1" applyNumberFormat="1" applyFont="1" applyFill="1" applyBorder="1" applyAlignment="1">
      <alignment vertical="center"/>
    </xf>
    <xf numFmtId="0" fontId="4" fillId="3" borderId="7" xfId="3" applyFont="1" applyFill="1" applyBorder="1" applyAlignment="1">
      <alignment horizontal="left" vertical="center"/>
    </xf>
    <xf numFmtId="164" fontId="4" fillId="2" borderId="16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3" borderId="17" xfId="1" applyNumberFormat="1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4" fillId="4" borderId="18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10" fontId="4" fillId="4" borderId="11" xfId="3" applyNumberFormat="1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vertical="center" wrapText="1"/>
    </xf>
    <xf numFmtId="164" fontId="4" fillId="2" borderId="15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4" fontId="3" fillId="2" borderId="20" xfId="1" applyNumberFormat="1" applyFont="1" applyFill="1" applyBorder="1" applyAlignment="1">
      <alignment vertical="center"/>
    </xf>
    <xf numFmtId="164" fontId="4" fillId="3" borderId="21" xfId="1" applyNumberFormat="1" applyFont="1" applyFill="1" applyBorder="1" applyAlignment="1">
      <alignment vertical="center"/>
    </xf>
    <xf numFmtId="10" fontId="4" fillId="2" borderId="22" xfId="3" applyNumberFormat="1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vertical="center"/>
    </xf>
    <xf numFmtId="164" fontId="10" fillId="2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vertical="center"/>
    </xf>
    <xf numFmtId="164" fontId="4" fillId="4" borderId="26" xfId="1" applyNumberFormat="1" applyFont="1" applyFill="1" applyBorder="1" applyAlignment="1">
      <alignment vertical="center"/>
    </xf>
    <xf numFmtId="10" fontId="4" fillId="4" borderId="27" xfId="3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3" fillId="2" borderId="28" xfId="3" applyFont="1" applyFill="1" applyBorder="1" applyAlignment="1">
      <alignment vertical="center" wrapText="1"/>
    </xf>
    <xf numFmtId="164" fontId="3" fillId="2" borderId="28" xfId="1" applyNumberFormat="1" applyFont="1" applyFill="1" applyBorder="1" applyAlignment="1">
      <alignment vertical="center"/>
    </xf>
    <xf numFmtId="164" fontId="4" fillId="4" borderId="29" xfId="1" applyNumberFormat="1" applyFont="1" applyFill="1" applyBorder="1" applyAlignment="1">
      <alignment vertical="center"/>
    </xf>
    <xf numFmtId="164" fontId="4" fillId="4" borderId="30" xfId="1" applyNumberFormat="1" applyFont="1" applyFill="1" applyBorder="1" applyAlignment="1">
      <alignment vertical="center"/>
    </xf>
    <xf numFmtId="10" fontId="4" fillId="4" borderId="31" xfId="3" applyNumberFormat="1" applyFont="1" applyFill="1" applyBorder="1" applyAlignment="1">
      <alignment horizontal="center" vertical="center"/>
    </xf>
    <xf numFmtId="0" fontId="3" fillId="2" borderId="28" xfId="3" applyFont="1" applyFill="1" applyBorder="1" applyAlignment="1">
      <alignment horizontal="center" vertical="center"/>
    </xf>
    <xf numFmtId="0" fontId="7" fillId="2" borderId="32" xfId="0" applyFont="1" applyFill="1" applyBorder="1"/>
    <xf numFmtId="164" fontId="3" fillId="4" borderId="33" xfId="1" applyNumberFormat="1" applyFont="1" applyFill="1" applyBorder="1" applyAlignment="1">
      <alignment horizontal="center" vertical="center"/>
    </xf>
    <xf numFmtId="164" fontId="4" fillId="2" borderId="30" xfId="1" applyNumberFormat="1" applyFont="1" applyFill="1" applyBorder="1" applyAlignment="1">
      <alignment vertical="center"/>
    </xf>
    <xf numFmtId="164" fontId="4" fillId="3" borderId="29" xfId="1" applyNumberFormat="1" applyFont="1" applyFill="1" applyBorder="1" applyAlignment="1">
      <alignment vertical="center"/>
    </xf>
    <xf numFmtId="0" fontId="3" fillId="2" borderId="34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0" fontId="7" fillId="3" borderId="35" xfId="0" applyFont="1" applyFill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right" vertical="center"/>
    </xf>
    <xf numFmtId="164" fontId="4" fillId="3" borderId="13" xfId="1" applyNumberFormat="1" applyFont="1" applyFill="1" applyBorder="1" applyAlignment="1">
      <alignment horizontal="right" vertical="center"/>
    </xf>
    <xf numFmtId="164" fontId="4" fillId="2" borderId="13" xfId="1" applyNumberFormat="1" applyFont="1" applyFill="1" applyBorder="1" applyAlignment="1">
      <alignment horizontal="right" vertical="center"/>
    </xf>
    <xf numFmtId="164" fontId="4" fillId="2" borderId="14" xfId="1" applyNumberFormat="1" applyFont="1" applyFill="1" applyBorder="1" applyAlignment="1">
      <alignment horizontal="right" vertical="center"/>
    </xf>
    <xf numFmtId="164" fontId="4" fillId="3" borderId="18" xfId="1" applyNumberFormat="1" applyFont="1" applyFill="1" applyBorder="1" applyAlignment="1">
      <alignment horizontal="right" vertical="center"/>
    </xf>
    <xf numFmtId="10" fontId="4" fillId="2" borderId="36" xfId="2" applyNumberFormat="1" applyFont="1" applyFill="1" applyBorder="1" applyAlignment="1">
      <alignment horizontal="center" vertical="center"/>
    </xf>
    <xf numFmtId="0" fontId="12" fillId="2" borderId="0" xfId="3" applyFont="1" applyFill="1" applyAlignment="1">
      <alignment vertical="center"/>
    </xf>
    <xf numFmtId="164" fontId="4" fillId="3" borderId="7" xfId="1" applyNumberFormat="1" applyFont="1" applyFill="1" applyBorder="1" applyAlignment="1">
      <alignment horizontal="right" vertical="center"/>
    </xf>
    <xf numFmtId="164" fontId="4" fillId="3" borderId="12" xfId="1" applyNumberFormat="1" applyFont="1" applyFill="1" applyBorder="1" applyAlignment="1">
      <alignment horizontal="right" vertical="center"/>
    </xf>
    <xf numFmtId="164" fontId="4" fillId="2" borderId="37" xfId="1" applyNumberFormat="1" applyFont="1" applyFill="1" applyBorder="1" applyAlignment="1">
      <alignment horizontal="right" vertical="center"/>
    </xf>
    <xf numFmtId="0" fontId="4" fillId="2" borderId="0" xfId="3" applyFont="1" applyFill="1" applyAlignment="1">
      <alignment vertical="center"/>
    </xf>
    <xf numFmtId="49" fontId="3" fillId="2" borderId="38" xfId="3" applyNumberFormat="1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vertical="center"/>
    </xf>
    <xf numFmtId="49" fontId="3" fillId="2" borderId="7" xfId="3" applyNumberFormat="1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vertical="center" wrapText="1"/>
    </xf>
    <xf numFmtId="164" fontId="3" fillId="2" borderId="13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horizontal="center" vertical="center"/>
    </xf>
    <xf numFmtId="49" fontId="4" fillId="2" borderId="38" xfId="3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10" xfId="1" applyNumberFormat="1" applyFont="1" applyFill="1" applyBorder="1" applyAlignment="1">
      <alignment vertical="center"/>
    </xf>
    <xf numFmtId="0" fontId="14" fillId="2" borderId="0" xfId="3" applyFont="1" applyFill="1" applyAlignment="1">
      <alignment vertical="center"/>
    </xf>
    <xf numFmtId="49" fontId="3" fillId="2" borderId="23" xfId="3" applyNumberFormat="1" applyFont="1" applyFill="1" applyBorder="1" applyAlignment="1">
      <alignment horizontal="center" vertical="center"/>
    </xf>
    <xf numFmtId="0" fontId="4" fillId="3" borderId="39" xfId="3" applyFont="1" applyFill="1" applyBorder="1" applyAlignment="1">
      <alignment horizontal="left" vertical="center"/>
    </xf>
    <xf numFmtId="164" fontId="4" fillId="2" borderId="24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164" fontId="4" fillId="2" borderId="40" xfId="1" applyNumberFormat="1" applyFont="1" applyFill="1" applyBorder="1" applyAlignment="1">
      <alignment horizontal="center" vertical="center"/>
    </xf>
    <xf numFmtId="164" fontId="4" fillId="3" borderId="41" xfId="1" applyNumberFormat="1" applyFont="1" applyFill="1" applyBorder="1" applyAlignment="1">
      <alignment horizontal="center" vertical="center"/>
    </xf>
    <xf numFmtId="164" fontId="4" fillId="2" borderId="42" xfId="1" applyNumberFormat="1" applyFont="1" applyFill="1" applyBorder="1" applyAlignment="1">
      <alignment horizontal="center" vertical="center"/>
    </xf>
    <xf numFmtId="164" fontId="4" fillId="3" borderId="24" xfId="1" applyNumberFormat="1" applyFont="1" applyFill="1" applyBorder="1" applyAlignment="1">
      <alignment horizontal="center" vertical="center"/>
    </xf>
    <xf numFmtId="10" fontId="4" fillId="3" borderId="27" xfId="3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/>
    </xf>
    <xf numFmtId="10" fontId="4" fillId="2" borderId="0" xfId="3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wrapText="1"/>
    </xf>
    <xf numFmtId="0" fontId="4" fillId="2" borderId="7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vertical="center" wrapText="1"/>
    </xf>
    <xf numFmtId="164" fontId="4" fillId="2" borderId="9" xfId="1" applyNumberFormat="1" applyFont="1" applyFill="1" applyBorder="1" applyAlignment="1">
      <alignment vertical="center" wrapText="1"/>
    </xf>
    <xf numFmtId="0" fontId="3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5" borderId="12" xfId="1" applyNumberFormat="1" applyFont="1" applyFill="1" applyBorder="1" applyAlignment="1">
      <alignment vertical="center" wrapText="1"/>
    </xf>
    <xf numFmtId="164" fontId="4" fillId="2" borderId="13" xfId="1" applyNumberFormat="1" applyFont="1" applyFill="1" applyBorder="1" applyAlignment="1">
      <alignment vertical="center" wrapText="1"/>
    </xf>
    <xf numFmtId="164" fontId="4" fillId="5" borderId="13" xfId="1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164" fontId="4" fillId="5" borderId="10" xfId="1" applyNumberFormat="1" applyFont="1" applyFill="1" applyBorder="1" applyAlignment="1">
      <alignment vertical="center" wrapText="1"/>
    </xf>
    <xf numFmtId="0" fontId="3" fillId="2" borderId="7" xfId="3" applyFont="1" applyFill="1" applyBorder="1" applyAlignment="1">
      <alignment horizontal="center"/>
    </xf>
    <xf numFmtId="0" fontId="3" fillId="2" borderId="9" xfId="3" applyFont="1" applyFill="1" applyBorder="1"/>
    <xf numFmtId="164" fontId="3" fillId="2" borderId="8" xfId="1" applyNumberFormat="1" applyFont="1" applyFill="1" applyBorder="1"/>
    <xf numFmtId="164" fontId="3" fillId="2" borderId="9" xfId="1" applyNumberFormat="1" applyFont="1" applyFill="1" applyBorder="1" applyAlignment="1"/>
    <xf numFmtId="164" fontId="3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164" fontId="3" fillId="2" borderId="10" xfId="1" applyNumberFormat="1" applyFont="1" applyFill="1" applyBorder="1"/>
    <xf numFmtId="10" fontId="3" fillId="2" borderId="11" xfId="3" applyNumberFormat="1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37" xfId="1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0" fontId="3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0" fontId="3" fillId="2" borderId="13" xfId="3" applyFont="1" applyFill="1" applyBorder="1" applyAlignment="1">
      <alignment vertical="center" wrapText="1"/>
    </xf>
    <xf numFmtId="0" fontId="4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/>
    </xf>
    <xf numFmtId="164" fontId="4" fillId="5" borderId="14" xfId="1" applyNumberFormat="1" applyFont="1" applyFill="1" applyBorder="1" applyAlignment="1">
      <alignment vertical="center"/>
    </xf>
    <xf numFmtId="164" fontId="3" fillId="2" borderId="18" xfId="1" applyNumberFormat="1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164" fontId="4" fillId="5" borderId="13" xfId="1" applyNumberFormat="1" applyFont="1" applyFill="1" applyBorder="1" applyAlignment="1">
      <alignment vertical="center"/>
    </xf>
    <xf numFmtId="164" fontId="4" fillId="5" borderId="10" xfId="1" applyNumberFormat="1" applyFont="1" applyFill="1" applyBorder="1" applyAlignment="1">
      <alignment vertical="center"/>
    </xf>
    <xf numFmtId="0" fontId="3" fillId="2" borderId="38" xfId="3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vertical="center"/>
    </xf>
    <xf numFmtId="0" fontId="4" fillId="2" borderId="13" xfId="3" applyFont="1" applyFill="1" applyBorder="1" applyAlignment="1">
      <alignment horizontal="center" vertical="center"/>
    </xf>
    <xf numFmtId="164" fontId="4" fillId="5" borderId="17" xfId="1" applyNumberFormat="1" applyFont="1" applyFill="1" applyBorder="1" applyAlignment="1">
      <alignment vertical="center"/>
    </xf>
    <xf numFmtId="164" fontId="4" fillId="2" borderId="43" xfId="1" applyNumberFormat="1" applyFont="1" applyFill="1" applyBorder="1" applyAlignment="1">
      <alignment vertical="center"/>
    </xf>
    <xf numFmtId="10" fontId="4" fillId="5" borderId="11" xfId="3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0" fontId="3" fillId="2" borderId="13" xfId="3" applyFont="1" applyFill="1" applyBorder="1" applyAlignment="1">
      <alignment horizontal="center"/>
    </xf>
    <xf numFmtId="164" fontId="3" fillId="2" borderId="17" xfId="1" applyNumberFormat="1" applyFont="1" applyFill="1" applyBorder="1" applyAlignment="1"/>
    <xf numFmtId="164" fontId="3" fillId="2" borderId="13" xfId="1" applyNumberFormat="1" applyFont="1" applyFill="1" applyBorder="1" applyAlignment="1"/>
    <xf numFmtId="164" fontId="3" fillId="2" borderId="14" xfId="1" applyNumberFormat="1" applyFont="1" applyFill="1" applyBorder="1"/>
    <xf numFmtId="164" fontId="4" fillId="2" borderId="17" xfId="1" applyNumberFormat="1" applyFont="1" applyFill="1" applyBorder="1" applyAlignment="1">
      <alignment vertical="center"/>
    </xf>
    <xf numFmtId="10" fontId="4" fillId="2" borderId="13" xfId="3" applyNumberFormat="1" applyFont="1" applyFill="1" applyBorder="1" applyAlignment="1">
      <alignment horizontal="center" vertical="center"/>
    </xf>
    <xf numFmtId="164" fontId="4" fillId="2" borderId="17" xfId="1" applyNumberFormat="1" applyFont="1" applyFill="1" applyBorder="1" applyAlignment="1"/>
    <xf numFmtId="164" fontId="4" fillId="2" borderId="13" xfId="1" applyNumberFormat="1" applyFont="1" applyFill="1" applyBorder="1" applyAlignment="1"/>
    <xf numFmtId="164" fontId="3" fillId="2" borderId="13" xfId="1" applyNumberFormat="1" applyFont="1" applyFill="1" applyBorder="1"/>
    <xf numFmtId="164" fontId="4" fillId="3" borderId="17" xfId="1" applyNumberFormat="1" applyFont="1" applyFill="1" applyBorder="1"/>
    <xf numFmtId="164" fontId="3" fillId="2" borderId="17" xfId="1" applyNumberFormat="1" applyFont="1" applyFill="1" applyBorder="1"/>
    <xf numFmtId="10" fontId="4" fillId="2" borderId="13" xfId="3" applyNumberFormat="1" applyFont="1" applyFill="1" applyBorder="1" applyAlignment="1">
      <alignment vertical="center"/>
    </xf>
    <xf numFmtId="0" fontId="3" fillId="2" borderId="14" xfId="3" applyFont="1" applyFill="1" applyBorder="1"/>
    <xf numFmtId="164" fontId="3" fillId="2" borderId="13" xfId="1" applyNumberFormat="1" applyFont="1" applyFill="1" applyBorder="1" applyAlignment="1">
      <alignment horizontal="center"/>
    </xf>
    <xf numFmtId="0" fontId="3" fillId="2" borderId="44" xfId="3" applyFont="1" applyFill="1" applyBorder="1" applyAlignment="1">
      <alignment horizontal="center"/>
    </xf>
    <xf numFmtId="0" fontId="3" fillId="2" borderId="44" xfId="3" applyFont="1" applyFill="1" applyBorder="1"/>
    <xf numFmtId="164" fontId="3" fillId="2" borderId="44" xfId="1" applyNumberFormat="1" applyFont="1" applyFill="1" applyBorder="1"/>
    <xf numFmtId="164" fontId="3" fillId="2" borderId="44" xfId="1" applyNumberFormat="1" applyFont="1" applyFill="1" applyBorder="1" applyAlignment="1"/>
    <xf numFmtId="164" fontId="3" fillId="2" borderId="44" xfId="1" applyNumberFormat="1" applyFont="1" applyFill="1" applyBorder="1" applyAlignment="1">
      <alignment horizontal="center"/>
    </xf>
    <xf numFmtId="10" fontId="4" fillId="2" borderId="44" xfId="3" applyNumberFormat="1" applyFont="1" applyFill="1" applyBorder="1" applyAlignment="1">
      <alignment horizontal="center" vertical="center"/>
    </xf>
    <xf numFmtId="0" fontId="6" fillId="2" borderId="0" xfId="3" applyFont="1" applyFill="1" applyBorder="1"/>
    <xf numFmtId="0" fontId="17" fillId="2" borderId="2" xfId="0" applyFont="1" applyFill="1" applyBorder="1" applyAlignment="1">
      <alignment horizontal="left"/>
    </xf>
    <xf numFmtId="0" fontId="7" fillId="2" borderId="35" xfId="0" applyFont="1" applyFill="1" applyBorder="1"/>
    <xf numFmtId="164" fontId="7" fillId="2" borderId="45" xfId="1" applyNumberFormat="1" applyFont="1" applyFill="1" applyBorder="1"/>
    <xf numFmtId="164" fontId="7" fillId="2" borderId="46" xfId="1" applyNumberFormat="1" applyFont="1" applyFill="1" applyBorder="1"/>
    <xf numFmtId="164" fontId="7" fillId="2" borderId="35" xfId="1" applyNumberFormat="1" applyFont="1" applyFill="1" applyBorder="1"/>
    <xf numFmtId="10" fontId="4" fillId="2" borderId="6" xfId="3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/>
    <xf numFmtId="164" fontId="4" fillId="2" borderId="12" xfId="1" applyNumberFormat="1" applyFont="1" applyFill="1" applyBorder="1"/>
    <xf numFmtId="164" fontId="4" fillId="3" borderId="12" xfId="1" applyNumberFormat="1" applyFont="1" applyFill="1" applyBorder="1"/>
    <xf numFmtId="164" fontId="4" fillId="2" borderId="9" xfId="1" applyNumberFormat="1" applyFont="1" applyFill="1" applyBorder="1"/>
    <xf numFmtId="164" fontId="4" fillId="3" borderId="18" xfId="1" applyNumberFormat="1" applyFont="1" applyFill="1" applyBorder="1"/>
    <xf numFmtId="10" fontId="4" fillId="2" borderId="47" xfId="2" applyNumberFormat="1" applyFont="1" applyFill="1" applyBorder="1" applyAlignment="1">
      <alignment horizontal="right"/>
    </xf>
    <xf numFmtId="164" fontId="3" fillId="2" borderId="12" xfId="1" applyNumberFormat="1" applyFont="1" applyFill="1" applyBorder="1" applyAlignment="1"/>
    <xf numFmtId="164" fontId="3" fillId="2" borderId="12" xfId="1" applyNumberFormat="1" applyFont="1" applyFill="1" applyBorder="1" applyAlignment="1">
      <alignment horizontal="right"/>
    </xf>
    <xf numFmtId="164" fontId="3" fillId="2" borderId="14" xfId="1" applyNumberFormat="1" applyFont="1" applyFill="1" applyBorder="1" applyAlignment="1">
      <alignment horizontal="right"/>
    </xf>
    <xf numFmtId="10" fontId="4" fillId="2" borderId="47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17" fillId="2" borderId="14" xfId="0" applyFont="1" applyFill="1" applyBorder="1"/>
    <xf numFmtId="0" fontId="17" fillId="2" borderId="23" xfId="0" applyFont="1" applyFill="1" applyBorder="1" applyAlignment="1">
      <alignment horizontal="center"/>
    </xf>
    <xf numFmtId="0" fontId="3" fillId="2" borderId="39" xfId="3" applyFont="1" applyFill="1" applyBorder="1"/>
    <xf numFmtId="164" fontId="3" fillId="2" borderId="48" xfId="1" applyNumberFormat="1" applyFont="1" applyFill="1" applyBorder="1" applyAlignment="1"/>
    <xf numFmtId="164" fontId="3" fillId="2" borderId="49" xfId="1" applyNumberFormat="1" applyFont="1" applyFill="1" applyBorder="1" applyAlignment="1"/>
    <xf numFmtId="164" fontId="3" fillId="2" borderId="49" xfId="1" applyNumberFormat="1" applyFont="1" applyFill="1" applyBorder="1" applyAlignment="1">
      <alignment horizontal="right"/>
    </xf>
    <xf numFmtId="164" fontId="3" fillId="2" borderId="39" xfId="1" applyNumberFormat="1" applyFont="1" applyFill="1" applyBorder="1" applyAlignment="1">
      <alignment horizontal="right"/>
    </xf>
    <xf numFmtId="164" fontId="3" fillId="2" borderId="25" xfId="1" applyNumberFormat="1" applyFont="1" applyFill="1" applyBorder="1" applyAlignment="1">
      <alignment vertical="center"/>
    </xf>
    <xf numFmtId="10" fontId="4" fillId="2" borderId="50" xfId="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4" fillId="3" borderId="35" xfId="3" applyFont="1" applyFill="1" applyBorder="1"/>
    <xf numFmtId="164" fontId="4" fillId="3" borderId="51" xfId="1" applyNumberFormat="1" applyFont="1" applyFill="1" applyBorder="1" applyAlignment="1"/>
    <xf numFmtId="164" fontId="4" fillId="2" borderId="51" xfId="1" applyNumberFormat="1" applyFont="1" applyFill="1" applyBorder="1" applyAlignment="1"/>
    <xf numFmtId="164" fontId="4" fillId="2" borderId="4" xfId="1" applyNumberFormat="1" applyFont="1" applyFill="1" applyBorder="1" applyAlignment="1"/>
    <xf numFmtId="164" fontId="4" fillId="3" borderId="45" xfId="1" applyNumberFormat="1" applyFont="1" applyFill="1" applyBorder="1" applyAlignment="1"/>
    <xf numFmtId="10" fontId="4" fillId="2" borderId="52" xfId="2" applyNumberFormat="1" applyFont="1" applyFill="1" applyBorder="1" applyAlignment="1">
      <alignment horizontal="right"/>
    </xf>
    <xf numFmtId="0" fontId="17" fillId="2" borderId="7" xfId="0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vertical="center"/>
    </xf>
    <xf numFmtId="0" fontId="7" fillId="3" borderId="53" xfId="0" applyFont="1" applyFill="1" applyBorder="1" applyAlignment="1">
      <alignment wrapText="1"/>
    </xf>
    <xf numFmtId="164" fontId="4" fillId="3" borderId="45" xfId="1" applyNumberFormat="1" applyFont="1" applyFill="1" applyBorder="1"/>
    <xf numFmtId="164" fontId="17" fillId="3" borderId="46" xfId="1" applyNumberFormat="1" applyFont="1" applyFill="1" applyBorder="1"/>
    <xf numFmtId="164" fontId="17" fillId="2" borderId="52" xfId="1" applyNumberFormat="1" applyFont="1" applyFill="1" applyBorder="1"/>
    <xf numFmtId="0" fontId="4" fillId="2" borderId="36" xfId="3" applyFont="1" applyFill="1" applyBorder="1"/>
    <xf numFmtId="164" fontId="11" fillId="2" borderId="17" xfId="1" applyNumberFormat="1" applyFont="1" applyFill="1" applyBorder="1" applyAlignment="1"/>
    <xf numFmtId="164" fontId="11" fillId="2" borderId="13" xfId="1" applyNumberFormat="1" applyFont="1" applyFill="1" applyBorder="1" applyAlignment="1"/>
    <xf numFmtId="0" fontId="11" fillId="2" borderId="13" xfId="3" applyFont="1" applyFill="1" applyBorder="1"/>
    <xf numFmtId="0" fontId="11" fillId="2" borderId="47" xfId="3" applyFont="1" applyFill="1" applyBorder="1"/>
    <xf numFmtId="164" fontId="11" fillId="2" borderId="13" xfId="1" applyNumberFormat="1" applyFont="1" applyFill="1" applyBorder="1" applyAlignment="1">
      <alignment horizontal="center"/>
    </xf>
    <xf numFmtId="0" fontId="4" fillId="3" borderId="54" xfId="3" applyFont="1" applyFill="1" applyBorder="1"/>
    <xf numFmtId="164" fontId="7" fillId="3" borderId="48" xfId="1" applyNumberFormat="1" applyFont="1" applyFill="1" applyBorder="1" applyAlignment="1"/>
    <xf numFmtId="164" fontId="7" fillId="3" borderId="55" xfId="1" applyNumberFormat="1" applyFont="1" applyFill="1" applyBorder="1" applyAlignment="1"/>
    <xf numFmtId="0" fontId="17" fillId="3" borderId="55" xfId="3" applyFont="1" applyFill="1" applyBorder="1"/>
    <xf numFmtId="0" fontId="17" fillId="2" borderId="50" xfId="3" applyFont="1" applyFill="1" applyBorder="1"/>
    <xf numFmtId="0" fontId="3" fillId="2" borderId="38" xfId="3" applyFont="1" applyFill="1" applyBorder="1" applyAlignment="1">
      <alignment horizontal="left" vertical="center"/>
    </xf>
    <xf numFmtId="0" fontId="4" fillId="2" borderId="38" xfId="3" applyFont="1" applyFill="1" applyBorder="1" applyAlignment="1">
      <alignment horizontal="left" vertical="center"/>
    </xf>
    <xf numFmtId="0" fontId="3" fillId="2" borderId="38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18" fillId="2" borderId="0" xfId="3" applyFont="1" applyFill="1"/>
    <xf numFmtId="0" fontId="18" fillId="0" borderId="0" xfId="3" applyFont="1" applyFill="1"/>
    <xf numFmtId="166" fontId="18" fillId="0" borderId="0" xfId="1" applyNumberFormat="1" applyFont="1" applyFill="1" applyAlignment="1"/>
    <xf numFmtId="164" fontId="18" fillId="0" borderId="0" xfId="1" applyNumberFormat="1" applyFont="1" applyFill="1" applyAlignment="1">
      <alignment horizontal="center"/>
    </xf>
    <xf numFmtId="165" fontId="18" fillId="0" borderId="0" xfId="1" applyNumberFormat="1" applyFont="1" applyFill="1"/>
    <xf numFmtId="0" fontId="19" fillId="0" borderId="0" xfId="3" applyFont="1" applyFill="1"/>
    <xf numFmtId="0" fontId="20" fillId="2" borderId="0" xfId="3" applyFont="1" applyFill="1"/>
    <xf numFmtId="0" fontId="18" fillId="2" borderId="0" xfId="3" applyFont="1" applyFill="1" applyAlignment="1"/>
    <xf numFmtId="0" fontId="21" fillId="0" borderId="0" xfId="3" applyFont="1" applyFill="1"/>
    <xf numFmtId="0" fontId="22" fillId="2" borderId="0" xfId="3" applyFont="1" applyFill="1"/>
    <xf numFmtId="0" fontId="23" fillId="2" borderId="0" xfId="3" applyFont="1" applyFill="1"/>
    <xf numFmtId="0" fontId="19" fillId="0" borderId="0" xfId="3" applyFont="1" applyFill="1" applyBorder="1"/>
    <xf numFmtId="0" fontId="19" fillId="0" borderId="0" xfId="3" applyFont="1" applyFill="1" applyBorder="1" applyAlignment="1">
      <alignment horizontal="center" vertical="center"/>
    </xf>
    <xf numFmtId="0" fontId="20" fillId="2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0" fillId="2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0" fontId="23" fillId="2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25" fillId="2" borderId="0" xfId="3" applyFont="1" applyFill="1" applyAlignment="1">
      <alignment vertical="center"/>
    </xf>
    <xf numFmtId="0" fontId="26" fillId="2" borderId="0" xfId="3" applyFont="1" applyFill="1" applyAlignment="1">
      <alignment vertical="center"/>
    </xf>
    <xf numFmtId="0" fontId="20" fillId="2" borderId="0" xfId="3" applyFont="1" applyFill="1" applyBorder="1"/>
    <xf numFmtId="0" fontId="18" fillId="2" borderId="0" xfId="3" applyFont="1" applyFill="1" applyAlignment="1">
      <alignment horizontal="left"/>
    </xf>
    <xf numFmtId="0" fontId="20" fillId="2" borderId="0" xfId="3" applyFont="1" applyFill="1" applyAlignment="1">
      <alignment horizontal="center"/>
    </xf>
    <xf numFmtId="0" fontId="27" fillId="2" borderId="0" xfId="3" applyFont="1" applyFill="1" applyAlignment="1"/>
    <xf numFmtId="0" fontId="27" fillId="2" borderId="0" xfId="3" applyFont="1" applyFill="1"/>
    <xf numFmtId="0" fontId="27" fillId="0" borderId="0" xfId="3" applyFont="1" applyFill="1"/>
    <xf numFmtId="166" fontId="27" fillId="0" borderId="0" xfId="1" applyNumberFormat="1" applyFont="1" applyFill="1" applyAlignment="1"/>
    <xf numFmtId="164" fontId="27" fillId="0" borderId="0" xfId="1" applyNumberFormat="1" applyFont="1" applyFill="1" applyAlignment="1">
      <alignment horizontal="center"/>
    </xf>
    <xf numFmtId="165" fontId="27" fillId="0" borderId="0" xfId="1" applyNumberFormat="1" applyFont="1" applyFill="1"/>
    <xf numFmtId="0" fontId="29" fillId="2" borderId="0" xfId="3" applyFont="1" applyFill="1" applyAlignment="1"/>
    <xf numFmtId="0" fontId="27" fillId="2" borderId="0" xfId="3" applyFont="1" applyFill="1" applyBorder="1"/>
    <xf numFmtId="0" fontId="29" fillId="0" borderId="13" xfId="3" applyFont="1" applyFill="1" applyBorder="1" applyAlignment="1">
      <alignment horizontal="center"/>
    </xf>
    <xf numFmtId="0" fontId="29" fillId="0" borderId="59" xfId="3" applyFont="1" applyFill="1" applyBorder="1" applyAlignment="1">
      <alignment horizontal="center"/>
    </xf>
    <xf numFmtId="0" fontId="30" fillId="0" borderId="14" xfId="0" applyFont="1" applyBorder="1" applyAlignment="1"/>
    <xf numFmtId="0" fontId="27" fillId="2" borderId="12" xfId="3" applyFont="1" applyFill="1" applyBorder="1"/>
    <xf numFmtId="0" fontId="27" fillId="2" borderId="14" xfId="3" applyFont="1" applyFill="1" applyBorder="1"/>
    <xf numFmtId="0" fontId="27" fillId="0" borderId="12" xfId="3" applyFont="1" applyFill="1" applyBorder="1"/>
    <xf numFmtId="0" fontId="29" fillId="0" borderId="14" xfId="3" applyFont="1" applyFill="1" applyBorder="1"/>
    <xf numFmtId="0" fontId="27" fillId="0" borderId="9" xfId="3" applyFont="1" applyFill="1" applyBorder="1"/>
    <xf numFmtId="165" fontId="27" fillId="0" borderId="12" xfId="1" applyNumberFormat="1" applyFont="1" applyFill="1" applyBorder="1"/>
    <xf numFmtId="0" fontId="30" fillId="0" borderId="0" xfId="0" applyFont="1" applyBorder="1" applyAlignment="1"/>
    <xf numFmtId="0" fontId="31" fillId="2" borderId="0" xfId="3" applyFont="1" applyFill="1" applyAlignment="1"/>
    <xf numFmtId="0" fontId="29" fillId="0" borderId="0" xfId="3" applyFont="1" applyFill="1"/>
    <xf numFmtId="0" fontId="27" fillId="2" borderId="0" xfId="3" applyFont="1" applyFill="1" applyBorder="1" applyAlignment="1"/>
    <xf numFmtId="165" fontId="30" fillId="0" borderId="13" xfId="1" applyNumberFormat="1" applyFont="1" applyFill="1" applyBorder="1" applyAlignment="1">
      <alignment horizontal="center" vertical="center"/>
    </xf>
    <xf numFmtId="0" fontId="29" fillId="2" borderId="13" xfId="3" applyFont="1" applyFill="1" applyBorder="1" applyAlignment="1">
      <alignment horizontal="left" vertical="center"/>
    </xf>
    <xf numFmtId="166" fontId="30" fillId="0" borderId="60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164" fontId="29" fillId="0" borderId="57" xfId="1" applyNumberFormat="1" applyFont="1" applyFill="1" applyBorder="1" applyAlignment="1">
      <alignment vertical="center"/>
    </xf>
    <xf numFmtId="164" fontId="29" fillId="0" borderId="57" xfId="1" applyNumberFormat="1" applyFont="1" applyFill="1" applyBorder="1" applyAlignment="1">
      <alignment horizontal="right" vertical="center"/>
    </xf>
    <xf numFmtId="164" fontId="29" fillId="0" borderId="58" xfId="1" applyNumberFormat="1" applyFont="1" applyFill="1" applyBorder="1" applyAlignment="1">
      <alignment horizontal="right" vertical="center"/>
    </xf>
    <xf numFmtId="164" fontId="29" fillId="0" borderId="13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vertical="center"/>
    </xf>
    <xf numFmtId="167" fontId="30" fillId="0" borderId="43" xfId="1" applyNumberFormat="1" applyFont="1" applyFill="1" applyBorder="1" applyAlignment="1">
      <alignment horizontal="right" vertical="center"/>
    </xf>
    <xf numFmtId="167" fontId="30" fillId="0" borderId="7" xfId="1" applyNumberFormat="1" applyFont="1" applyFill="1" applyBorder="1" applyAlignment="1">
      <alignment horizontal="right" vertical="center"/>
    </xf>
    <xf numFmtId="167" fontId="32" fillId="0" borderId="13" xfId="1" applyNumberFormat="1" applyFont="1" applyFill="1" applyBorder="1" applyAlignment="1">
      <alignment horizontal="right" vertical="center"/>
    </xf>
    <xf numFmtId="167" fontId="32" fillId="0" borderId="14" xfId="1" applyNumberFormat="1" applyFont="1" applyFill="1" applyBorder="1" applyAlignment="1">
      <alignment horizontal="right" vertical="center"/>
    </xf>
    <xf numFmtId="167" fontId="28" fillId="0" borderId="13" xfId="1" applyNumberFormat="1" applyFont="1" applyFill="1" applyBorder="1" applyAlignment="1">
      <alignment vertical="center"/>
    </xf>
    <xf numFmtId="0" fontId="27" fillId="0" borderId="9" xfId="3" applyFont="1" applyFill="1" applyBorder="1" applyAlignment="1">
      <alignment vertical="center" wrapText="1"/>
    </xf>
    <xf numFmtId="167" fontId="33" fillId="0" borderId="43" xfId="1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horizontal="left" vertical="center"/>
    </xf>
    <xf numFmtId="167" fontId="30" fillId="0" borderId="60" xfId="1" applyNumberFormat="1" applyFont="1" applyFill="1" applyBorder="1" applyAlignment="1">
      <alignment vertical="center"/>
    </xf>
    <xf numFmtId="167" fontId="30" fillId="0" borderId="56" xfId="1" applyNumberFormat="1" applyFont="1" applyFill="1" applyBorder="1" applyAlignment="1">
      <alignment vertical="center"/>
    </xf>
    <xf numFmtId="0" fontId="29" fillId="0" borderId="9" xfId="3" applyFont="1" applyFill="1" applyBorder="1" applyAlignment="1">
      <alignment horizontal="left" vertical="center"/>
    </xf>
    <xf numFmtId="0" fontId="29" fillId="0" borderId="13" xfId="3" applyFont="1" applyFill="1" applyBorder="1" applyAlignment="1">
      <alignment horizontal="left" vertical="center"/>
    </xf>
    <xf numFmtId="0" fontId="27" fillId="0" borderId="13" xfId="3" applyFont="1" applyFill="1" applyBorder="1" applyAlignment="1">
      <alignment horizontal="left" vertical="center"/>
    </xf>
    <xf numFmtId="167" fontId="33" fillId="0" borderId="60" xfId="1" applyNumberFormat="1" applyFont="1" applyFill="1" applyBorder="1" applyAlignment="1">
      <alignment vertical="center"/>
    </xf>
    <xf numFmtId="167" fontId="33" fillId="0" borderId="56" xfId="1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66" fontId="30" fillId="0" borderId="0" xfId="1" applyNumberFormat="1" applyFont="1" applyFill="1" applyBorder="1" applyAlignment="1">
      <alignment horizontal="center" vertical="center"/>
    </xf>
    <xf numFmtId="166" fontId="29" fillId="0" borderId="0" xfId="1" applyNumberFormat="1" applyFont="1" applyFill="1" applyBorder="1" applyAlignment="1">
      <alignment vertical="center"/>
    </xf>
    <xf numFmtId="164" fontId="29" fillId="0" borderId="0" xfId="1" applyNumberFormat="1" applyFont="1" applyFill="1" applyBorder="1" applyAlignment="1">
      <alignment vertical="center"/>
    </xf>
    <xf numFmtId="166" fontId="27" fillId="0" borderId="0" xfId="1" applyNumberFormat="1" applyFont="1" applyFill="1" applyBorder="1" applyAlignment="1">
      <alignment vertical="center"/>
    </xf>
    <xf numFmtId="164" fontId="27" fillId="0" borderId="0" xfId="1" applyNumberFormat="1" applyFont="1" applyFill="1" applyBorder="1" applyAlignment="1">
      <alignment vertical="center"/>
    </xf>
    <xf numFmtId="0" fontId="29" fillId="2" borderId="0" xfId="3" applyFont="1" applyFill="1" applyBorder="1"/>
    <xf numFmtId="166" fontId="33" fillId="0" borderId="0" xfId="3" applyNumberFormat="1" applyFont="1" applyFill="1"/>
    <xf numFmtId="49" fontId="29" fillId="2" borderId="13" xfId="3" applyNumberFormat="1" applyFont="1" applyFill="1" applyBorder="1" applyAlignment="1">
      <alignment vertical="center"/>
    </xf>
    <xf numFmtId="167" fontId="29" fillId="0" borderId="57" xfId="1" applyNumberFormat="1" applyFont="1" applyFill="1" applyBorder="1" applyAlignment="1">
      <alignment horizontal="right" vertical="center"/>
    </xf>
    <xf numFmtId="167" fontId="29" fillId="0" borderId="58" xfId="1" applyNumberFormat="1" applyFont="1" applyFill="1" applyBorder="1" applyAlignment="1">
      <alignment horizontal="right" vertical="center"/>
    </xf>
    <xf numFmtId="167" fontId="29" fillId="0" borderId="13" xfId="1" applyNumberFormat="1" applyFont="1" applyFill="1" applyBorder="1" applyAlignment="1">
      <alignment horizontal="right" vertical="center"/>
    </xf>
    <xf numFmtId="167" fontId="30" fillId="0" borderId="43" xfId="1" applyNumberFormat="1" applyFont="1" applyFill="1" applyBorder="1" applyAlignment="1">
      <alignment vertical="center"/>
    </xf>
    <xf numFmtId="167" fontId="29" fillId="0" borderId="14" xfId="1" applyNumberFormat="1" applyFont="1" applyFill="1" applyBorder="1" applyAlignment="1">
      <alignment horizontal="right" vertical="center"/>
    </xf>
    <xf numFmtId="49" fontId="27" fillId="2" borderId="13" xfId="3" applyNumberFormat="1" applyFont="1" applyFill="1" applyBorder="1" applyAlignment="1">
      <alignment vertical="center"/>
    </xf>
    <xf numFmtId="167" fontId="27" fillId="0" borderId="13" xfId="1" applyNumberFormat="1" applyFont="1" applyFill="1" applyBorder="1" applyAlignment="1">
      <alignment horizontal="right" vertical="center"/>
    </xf>
    <xf numFmtId="49" fontId="27" fillId="2" borderId="0" xfId="3" applyNumberFormat="1" applyFont="1" applyFill="1" applyBorder="1" applyAlignment="1">
      <alignment vertical="center"/>
    </xf>
    <xf numFmtId="0" fontId="29" fillId="2" borderId="0" xfId="3" applyFont="1" applyFill="1" applyBorder="1" applyAlignment="1">
      <alignment horizontal="left" vertical="center"/>
    </xf>
    <xf numFmtId="167" fontId="30" fillId="2" borderId="0" xfId="1" applyNumberFormat="1" applyFont="1" applyFill="1" applyBorder="1" applyAlignment="1">
      <alignment vertical="center"/>
    </xf>
    <xf numFmtId="167" fontId="29" fillId="0" borderId="0" xfId="1" applyNumberFormat="1" applyFont="1" applyFill="1" applyBorder="1" applyAlignment="1">
      <alignment horizontal="right" vertical="center"/>
    </xf>
    <xf numFmtId="49" fontId="27" fillId="2" borderId="14" xfId="3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 wrapText="1"/>
    </xf>
    <xf numFmtId="166" fontId="33" fillId="0" borderId="0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horizontal="left" vertical="center"/>
    </xf>
    <xf numFmtId="167" fontId="29" fillId="0" borderId="60" xfId="1" applyNumberFormat="1" applyFont="1" applyFill="1" applyBorder="1" applyAlignment="1">
      <alignment vertical="center" wrapText="1"/>
    </xf>
    <xf numFmtId="167" fontId="29" fillId="0" borderId="56" xfId="1" applyNumberFormat="1" applyFont="1" applyFill="1" applyBorder="1" applyAlignment="1">
      <alignment vertical="center" wrapText="1"/>
    </xf>
    <xf numFmtId="167" fontId="29" fillId="0" borderId="57" xfId="1" applyNumberFormat="1" applyFont="1" applyFill="1" applyBorder="1" applyAlignment="1">
      <alignment vertical="center" wrapText="1"/>
    </xf>
    <xf numFmtId="167" fontId="29" fillId="0" borderId="58" xfId="1" applyNumberFormat="1" applyFont="1" applyFill="1" applyBorder="1" applyAlignment="1">
      <alignment vertical="center" wrapText="1"/>
    </xf>
    <xf numFmtId="167" fontId="29" fillId="0" borderId="13" xfId="1" applyNumberFormat="1" applyFont="1" applyFill="1" applyBorder="1" applyAlignment="1">
      <alignment vertical="center" wrapText="1"/>
    </xf>
    <xf numFmtId="0" fontId="29" fillId="2" borderId="14" xfId="3" applyFont="1" applyFill="1" applyBorder="1" applyAlignment="1">
      <alignment vertical="center" wrapText="1"/>
    </xf>
    <xf numFmtId="0" fontId="29" fillId="2" borderId="9" xfId="3" applyFont="1" applyFill="1" applyBorder="1" applyAlignment="1">
      <alignment vertical="center" wrapText="1"/>
    </xf>
    <xf numFmtId="167" fontId="29" fillId="0" borderId="43" xfId="1" applyNumberFormat="1" applyFont="1" applyFill="1" applyBorder="1" applyAlignment="1">
      <alignment vertical="center"/>
    </xf>
    <xf numFmtId="167" fontId="29" fillId="0" borderId="7" xfId="1" applyNumberFormat="1" applyFont="1" applyFill="1" applyBorder="1" applyAlignment="1">
      <alignment vertical="center"/>
    </xf>
    <xf numFmtId="167" fontId="29" fillId="0" borderId="14" xfId="1" applyNumberFormat="1" applyFont="1" applyFill="1" applyBorder="1" applyAlignment="1">
      <alignment vertical="center" wrapText="1"/>
    </xf>
    <xf numFmtId="0" fontId="27" fillId="2" borderId="14" xfId="3" applyFont="1" applyFill="1" applyBorder="1" applyAlignment="1">
      <alignment vertical="center" wrapText="1"/>
    </xf>
    <xf numFmtId="0" fontId="27" fillId="2" borderId="9" xfId="3" applyFont="1" applyFill="1" applyBorder="1" applyAlignment="1">
      <alignment vertical="center" wrapText="1"/>
    </xf>
    <xf numFmtId="167" fontId="27" fillId="0" borderId="43" xfId="1" applyNumberFormat="1" applyFont="1" applyFill="1" applyBorder="1" applyAlignment="1">
      <alignment vertical="center"/>
    </xf>
    <xf numFmtId="167" fontId="27" fillId="0" borderId="7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horizontal="left" vertical="center" wrapText="1"/>
    </xf>
    <xf numFmtId="0" fontId="29" fillId="2" borderId="14" xfId="3" applyFont="1" applyFill="1" applyBorder="1" applyAlignment="1">
      <alignment horizontal="left" vertical="center"/>
    </xf>
    <xf numFmtId="167" fontId="30" fillId="0" borderId="14" xfId="1" applyNumberFormat="1" applyFont="1" applyFill="1" applyBorder="1" applyAlignment="1">
      <alignment vertical="center"/>
    </xf>
    <xf numFmtId="167" fontId="30" fillId="0" borderId="9" xfId="1" applyNumberFormat="1" applyFont="1" applyFill="1" applyBorder="1" applyAlignment="1">
      <alignment vertical="center"/>
    </xf>
    <xf numFmtId="167" fontId="29" fillId="0" borderId="9" xfId="1" applyNumberFormat="1" applyFont="1" applyFill="1" applyBorder="1" applyAlignment="1">
      <alignment vertical="center" wrapText="1"/>
    </xf>
    <xf numFmtId="167" fontId="29" fillId="0" borderId="13" xfId="1" applyNumberFormat="1" applyFont="1" applyFill="1" applyBorder="1" applyAlignment="1">
      <alignment vertical="center"/>
    </xf>
    <xf numFmtId="167" fontId="29" fillId="0" borderId="9" xfId="1" applyNumberFormat="1" applyFont="1" applyFill="1" applyBorder="1" applyAlignment="1">
      <alignment vertical="center"/>
    </xf>
    <xf numFmtId="167" fontId="33" fillId="0" borderId="7" xfId="1" applyNumberFormat="1" applyFont="1" applyFill="1" applyBorder="1" applyAlignment="1">
      <alignment vertical="center"/>
    </xf>
    <xf numFmtId="167" fontId="29" fillId="0" borderId="37" xfId="1" applyNumberFormat="1" applyFont="1" applyFill="1" applyBorder="1" applyAlignment="1">
      <alignment vertical="center"/>
    </xf>
    <xf numFmtId="167" fontId="29" fillId="0" borderId="18" xfId="1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horizontal="left"/>
    </xf>
    <xf numFmtId="167" fontId="33" fillId="0" borderId="0" xfId="1" applyNumberFormat="1" applyFont="1" applyFill="1" applyBorder="1"/>
    <xf numFmtId="167" fontId="30" fillId="0" borderId="7" xfId="1" applyNumberFormat="1" applyFont="1" applyFill="1" applyBorder="1" applyAlignment="1">
      <alignment vertical="center"/>
    </xf>
    <xf numFmtId="0" fontId="27" fillId="0" borderId="13" xfId="3" applyFont="1" applyFill="1" applyBorder="1" applyAlignment="1">
      <alignment horizontal="left"/>
    </xf>
    <xf numFmtId="0" fontId="29" fillId="0" borderId="14" xfId="3" applyFont="1" applyFill="1" applyBorder="1" applyAlignment="1">
      <alignment vertical="center" wrapText="1"/>
    </xf>
    <xf numFmtId="167" fontId="33" fillId="0" borderId="43" xfId="1" applyNumberFormat="1" applyFont="1" applyFill="1" applyBorder="1"/>
    <xf numFmtId="167" fontId="33" fillId="0" borderId="7" xfId="1" applyNumberFormat="1" applyFont="1" applyFill="1" applyBorder="1"/>
    <xf numFmtId="0" fontId="27" fillId="2" borderId="13" xfId="3" applyFont="1" applyFill="1" applyBorder="1" applyAlignment="1">
      <alignment horizontal="left"/>
    </xf>
    <xf numFmtId="167" fontId="27" fillId="0" borderId="0" xfId="1" applyNumberFormat="1" applyFont="1" applyFill="1" applyBorder="1" applyAlignment="1">
      <alignment horizontal="center"/>
    </xf>
    <xf numFmtId="167" fontId="27" fillId="0" borderId="0" xfId="1" applyNumberFormat="1" applyFont="1" applyFill="1" applyBorder="1"/>
    <xf numFmtId="167" fontId="30" fillId="0" borderId="37" xfId="1" applyNumberFormat="1" applyFont="1" applyFill="1" applyBorder="1" applyAlignment="1">
      <alignment vertical="center"/>
    </xf>
    <xf numFmtId="167" fontId="29" fillId="0" borderId="12" xfId="1" applyNumberFormat="1" applyFont="1" applyFill="1" applyBorder="1" applyAlignment="1">
      <alignment vertical="center"/>
    </xf>
    <xf numFmtId="0" fontId="27" fillId="2" borderId="44" xfId="3" applyFont="1" applyFill="1" applyBorder="1" applyAlignment="1">
      <alignment horizontal="left"/>
    </xf>
    <xf numFmtId="167" fontId="33" fillId="0" borderId="9" xfId="1" applyNumberFormat="1" applyFont="1" applyFill="1" applyBorder="1"/>
    <xf numFmtId="167" fontId="29" fillId="0" borderId="9" xfId="1" applyNumberFormat="1" applyFont="1" applyFill="1" applyBorder="1" applyAlignment="1"/>
    <xf numFmtId="167" fontId="27" fillId="0" borderId="9" xfId="1" applyNumberFormat="1" applyFont="1" applyFill="1" applyBorder="1"/>
    <xf numFmtId="0" fontId="29" fillId="2" borderId="7" xfId="3" applyFont="1" applyFill="1" applyBorder="1" applyAlignment="1">
      <alignment horizontal="left" vertical="center"/>
    </xf>
    <xf numFmtId="0" fontId="27" fillId="2" borderId="44" xfId="3" applyFont="1" applyFill="1" applyBorder="1"/>
    <xf numFmtId="166" fontId="33" fillId="0" borderId="44" xfId="1" applyNumberFormat="1" applyFont="1" applyFill="1" applyBorder="1"/>
    <xf numFmtId="166" fontId="27" fillId="0" borderId="44" xfId="1" applyNumberFormat="1" applyFont="1" applyFill="1" applyBorder="1" applyAlignment="1"/>
    <xf numFmtId="164" fontId="27" fillId="0" borderId="44" xfId="1" applyNumberFormat="1" applyFont="1" applyFill="1" applyBorder="1" applyAlignment="1">
      <alignment horizontal="center"/>
    </xf>
    <xf numFmtId="164" fontId="27" fillId="0" borderId="44" xfId="1" applyNumberFormat="1" applyFont="1" applyFill="1" applyBorder="1"/>
    <xf numFmtId="0" fontId="31" fillId="2" borderId="0" xfId="3" applyFont="1" applyFill="1" applyAlignment="1">
      <alignment horizontal="left"/>
    </xf>
    <xf numFmtId="0" fontId="27" fillId="2" borderId="0" xfId="3" applyFont="1" applyFill="1" applyAlignment="1">
      <alignment horizontal="left"/>
    </xf>
    <xf numFmtId="166" fontId="33" fillId="0" borderId="14" xfId="3" applyNumberFormat="1" applyFont="1" applyFill="1" applyBorder="1"/>
    <xf numFmtId="167" fontId="30" fillId="0" borderId="43" xfId="1" applyNumberFormat="1" applyFont="1" applyFill="1" applyBorder="1"/>
    <xf numFmtId="167" fontId="29" fillId="0" borderId="12" xfId="1" applyNumberFormat="1" applyFont="1" applyFill="1" applyBorder="1"/>
    <xf numFmtId="167" fontId="29" fillId="0" borderId="13" xfId="1" applyNumberFormat="1" applyFont="1" applyFill="1" applyBorder="1"/>
    <xf numFmtId="167" fontId="29" fillId="0" borderId="14" xfId="1" applyNumberFormat="1" applyFont="1" applyFill="1" applyBorder="1"/>
    <xf numFmtId="167" fontId="29" fillId="0" borderId="17" xfId="1" applyNumberFormat="1" applyFont="1" applyFill="1" applyBorder="1"/>
    <xf numFmtId="167" fontId="27" fillId="0" borderId="12" xfId="1" applyNumberFormat="1" applyFont="1" applyFill="1" applyBorder="1" applyAlignment="1"/>
    <xf numFmtId="0" fontId="33" fillId="2" borderId="13" xfId="0" applyFont="1" applyFill="1" applyBorder="1" applyAlignment="1">
      <alignment horizontal="left"/>
    </xf>
    <xf numFmtId="167" fontId="33" fillId="0" borderId="0" xfId="3" applyNumberFormat="1" applyFont="1" applyFill="1"/>
    <xf numFmtId="167" fontId="27" fillId="0" borderId="0" xfId="1" applyNumberFormat="1" applyFont="1" applyFill="1" applyAlignment="1"/>
    <xf numFmtId="167" fontId="27" fillId="0" borderId="0" xfId="1" applyNumberFormat="1" applyFont="1" applyFill="1" applyAlignment="1">
      <alignment horizontal="center"/>
    </xf>
    <xf numFmtId="167" fontId="27" fillId="0" borderId="0" xfId="3" applyNumberFormat="1" applyFont="1" applyFill="1"/>
    <xf numFmtId="167" fontId="27" fillId="0" borderId="0" xfId="1" applyNumberFormat="1" applyFont="1" applyFill="1"/>
    <xf numFmtId="167" fontId="33" fillId="0" borderId="0" xfId="1" applyNumberFormat="1" applyFont="1" applyFill="1" applyBorder="1" applyAlignment="1">
      <alignment vertical="center"/>
    </xf>
    <xf numFmtId="167" fontId="27" fillId="0" borderId="0" xfId="1" applyNumberFormat="1" applyFont="1" applyFill="1" applyBorder="1" applyAlignment="1">
      <alignment vertical="center"/>
    </xf>
    <xf numFmtId="167" fontId="29" fillId="0" borderId="0" xfId="1" applyNumberFormat="1" applyFont="1" applyFill="1" applyBorder="1" applyAlignment="1">
      <alignment vertical="center"/>
    </xf>
    <xf numFmtId="167" fontId="27" fillId="0" borderId="12" xfId="1" applyNumberFormat="1" applyFont="1" applyFill="1" applyBorder="1"/>
    <xf numFmtId="0" fontId="27" fillId="2" borderId="0" xfId="3" applyFont="1" applyFill="1" applyBorder="1" applyAlignment="1">
      <alignment horizontal="left" vertical="center" wrapText="1"/>
    </xf>
    <xf numFmtId="0" fontId="27" fillId="2" borderId="14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left" vertical="center" wrapText="1"/>
    </xf>
    <xf numFmtId="164" fontId="35" fillId="0" borderId="43" xfId="1" applyNumberFormat="1" applyFont="1" applyFill="1" applyBorder="1" applyAlignment="1">
      <alignment horizontal="center" vertical="center" wrapText="1"/>
    </xf>
    <xf numFmtId="164" fontId="35" fillId="0" borderId="14" xfId="1" applyNumberFormat="1" applyFont="1" applyFill="1" applyBorder="1" applyAlignment="1">
      <alignment horizontal="center" vertical="center" wrapText="1"/>
    </xf>
    <xf numFmtId="165" fontId="36" fillId="0" borderId="13" xfId="1" applyNumberFormat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/>
    </xf>
    <xf numFmtId="0" fontId="29" fillId="0" borderId="9" xfId="3" applyFont="1" applyFill="1" applyBorder="1"/>
    <xf numFmtId="167" fontId="29" fillId="0" borderId="14" xfId="1" applyNumberFormat="1" applyFont="1" applyFill="1" applyBorder="1" applyAlignment="1">
      <alignment vertical="center"/>
    </xf>
    <xf numFmtId="164" fontId="29" fillId="0" borderId="43" xfId="1" applyNumberFormat="1" applyFont="1" applyFill="1" applyBorder="1" applyAlignment="1">
      <alignment horizontal="center" wrapText="1"/>
    </xf>
    <xf numFmtId="164" fontId="29" fillId="0" borderId="14" xfId="1" applyNumberFormat="1" applyFont="1" applyFill="1" applyBorder="1" applyAlignment="1">
      <alignment horizontal="center" wrapText="1"/>
    </xf>
    <xf numFmtId="0" fontId="27" fillId="2" borderId="14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left" vertical="center" wrapText="1"/>
    </xf>
    <xf numFmtId="0" fontId="34" fillId="2" borderId="14" xfId="3" applyFont="1" applyFill="1" applyBorder="1" applyAlignment="1">
      <alignment horizontal="left" vertical="center" wrapText="1"/>
    </xf>
    <xf numFmtId="0" fontId="34" fillId="2" borderId="12" xfId="3" applyFont="1" applyFill="1" applyBorder="1" applyAlignment="1">
      <alignment horizontal="left" vertical="center" wrapText="1"/>
    </xf>
    <xf numFmtId="0" fontId="29" fillId="5" borderId="14" xfId="3" applyFont="1" applyFill="1" applyBorder="1" applyAlignment="1">
      <alignment vertical="center" wrapText="1"/>
    </xf>
    <xf numFmtId="0" fontId="29" fillId="5" borderId="12" xfId="3" applyFont="1" applyFill="1" applyBorder="1" applyAlignment="1">
      <alignment vertical="center" wrapText="1"/>
    </xf>
    <xf numFmtId="0" fontId="29" fillId="5" borderId="14" xfId="3" applyFont="1" applyFill="1" applyBorder="1" applyAlignment="1">
      <alignment horizontal="left" vertical="center" wrapText="1"/>
    </xf>
    <xf numFmtId="0" fontId="29" fillId="5" borderId="12" xfId="3" applyFont="1" applyFill="1" applyBorder="1" applyAlignment="1">
      <alignment horizontal="left" vertical="center" wrapText="1"/>
    </xf>
    <xf numFmtId="0" fontId="29" fillId="3" borderId="13" xfId="3" applyFont="1" applyFill="1" applyBorder="1" applyAlignment="1">
      <alignment vertical="center" wrapText="1"/>
    </xf>
    <xf numFmtId="0" fontId="29" fillId="3" borderId="14" xfId="3" applyFont="1" applyFill="1" applyBorder="1" applyAlignment="1">
      <alignment vertical="center" wrapText="1"/>
    </xf>
    <xf numFmtId="0" fontId="27" fillId="2" borderId="14" xfId="3" applyFont="1" applyFill="1" applyBorder="1" applyAlignment="1">
      <alignment horizontal="left"/>
    </xf>
    <xf numFmtId="0" fontId="27" fillId="2" borderId="12" xfId="3" applyFont="1" applyFill="1" applyBorder="1" applyAlignment="1">
      <alignment horizontal="left"/>
    </xf>
    <xf numFmtId="0" fontId="33" fillId="2" borderId="1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27" fillId="2" borderId="14" xfId="3" applyFont="1" applyFill="1" applyBorder="1" applyAlignment="1">
      <alignment horizontal="left" wrapText="1"/>
    </xf>
    <xf numFmtId="0" fontId="27" fillId="2" borderId="12" xfId="3" applyFont="1" applyFill="1" applyBorder="1" applyAlignment="1">
      <alignment horizontal="left" wrapText="1"/>
    </xf>
    <xf numFmtId="165" fontId="28" fillId="0" borderId="0" xfId="1" applyNumberFormat="1" applyFont="1" applyFill="1" applyAlignment="1">
      <alignment horizontal="center"/>
    </xf>
    <xf numFmtId="0" fontId="29" fillId="0" borderId="14" xfId="3" applyFont="1" applyFill="1" applyBorder="1" applyAlignment="1">
      <alignment horizontal="left" vertical="center" wrapText="1"/>
    </xf>
    <xf numFmtId="0" fontId="29" fillId="0" borderId="12" xfId="3" applyFont="1" applyFill="1" applyBorder="1" applyAlignment="1">
      <alignment horizontal="left" vertical="center" wrapText="1"/>
    </xf>
    <xf numFmtId="0" fontId="29" fillId="3" borderId="14" xfId="3" applyFont="1" applyFill="1" applyBorder="1" applyAlignment="1">
      <alignment horizontal="left" vertical="center" wrapText="1"/>
    </xf>
    <xf numFmtId="0" fontId="29" fillId="3" borderId="12" xfId="3" applyFont="1" applyFill="1" applyBorder="1" applyAlignment="1">
      <alignment horizontal="left" vertical="center" wrapText="1"/>
    </xf>
    <xf numFmtId="0" fontId="30" fillId="3" borderId="14" xfId="3" applyFont="1" applyFill="1" applyBorder="1" applyAlignment="1">
      <alignment horizontal="left" vertical="center" wrapText="1"/>
    </xf>
    <xf numFmtId="0" fontId="30" fillId="3" borderId="12" xfId="3" applyFont="1" applyFill="1" applyBorder="1" applyAlignment="1">
      <alignment horizontal="left" vertical="center" wrapText="1"/>
    </xf>
    <xf numFmtId="0" fontId="0" fillId="0" borderId="12" xfId="0" applyBorder="1"/>
    <xf numFmtId="0" fontId="30" fillId="0" borderId="61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27" fillId="0" borderId="14" xfId="3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left" vertical="center" wrapText="1"/>
    </xf>
    <xf numFmtId="0" fontId="31" fillId="0" borderId="14" xfId="3" applyFont="1" applyFill="1" applyBorder="1" applyAlignment="1">
      <alignment horizontal="left" vertical="center" wrapText="1"/>
    </xf>
    <xf numFmtId="0" fontId="31" fillId="0" borderId="12" xfId="3" applyFont="1" applyFill="1" applyBorder="1" applyAlignment="1">
      <alignment horizontal="left" vertical="center" wrapText="1"/>
    </xf>
    <xf numFmtId="0" fontId="29" fillId="2" borderId="14" xfId="3" applyFont="1" applyFill="1" applyBorder="1" applyAlignment="1">
      <alignment horizontal="left" vertical="center" wrapText="1"/>
    </xf>
    <xf numFmtId="0" fontId="29" fillId="2" borderId="12" xfId="3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left"/>
    </xf>
    <xf numFmtId="0" fontId="33" fillId="2" borderId="12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27" fillId="0" borderId="0" xfId="3" applyNumberFormat="1" applyFont="1" applyFill="1" applyAlignment="1">
      <alignment horizontal="center"/>
    </xf>
    <xf numFmtId="0" fontId="34" fillId="2" borderId="1" xfId="3" applyFont="1" applyFill="1" applyBorder="1" applyAlignment="1">
      <alignment horizontal="left" wrapText="1"/>
    </xf>
  </cellXfs>
  <cellStyles count="4">
    <cellStyle name="Normal" xfId="0" builtinId="0"/>
    <cellStyle name="Normal 2" xfId="3"/>
    <cellStyle name="Porcentagem" xfId="2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4</xdr:row>
      <xdr:rowOff>19050</xdr:rowOff>
    </xdr:to>
    <xdr:pic>
      <xdr:nvPicPr>
        <xdr:cNvPr id="2" name="Imagem 1" descr="Documentosã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3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O167"/>
  <sheetViews>
    <sheetView showGridLines="0" tabSelected="1" zoomScalePageLayoutView="72" workbookViewId="0">
      <selection activeCell="L17" sqref="L17"/>
    </sheetView>
  </sheetViews>
  <sheetFormatPr defaultColWidth="9.140625" defaultRowHeight="12.75"/>
  <cols>
    <col min="1" max="1" width="6" style="273" customWidth="1"/>
    <col min="2" max="2" width="5.7109375" style="266" customWidth="1"/>
    <col min="3" max="3" width="46.5703125" style="266" customWidth="1"/>
    <col min="4" max="4" width="9.28515625" style="267" customWidth="1"/>
    <col min="5" max="5" width="8.7109375" style="268" customWidth="1"/>
    <col min="6" max="6" width="9.28515625" style="269" customWidth="1"/>
    <col min="7" max="8" width="8.7109375" style="267" customWidth="1"/>
    <col min="9" max="9" width="9.140625" style="267" customWidth="1"/>
    <col min="10" max="10" width="9.85546875" style="270" customWidth="1"/>
    <col min="11" max="11" width="0.85546875" style="271" customWidth="1"/>
    <col min="12" max="12" width="50.28515625" style="272" customWidth="1"/>
    <col min="13" max="16384" width="9.140625" style="272"/>
  </cols>
  <sheetData>
    <row r="1" spans="1:12" ht="12" customHeight="1">
      <c r="A1" s="290"/>
      <c r="B1" s="291"/>
      <c r="C1" s="291"/>
      <c r="D1" s="292"/>
      <c r="E1" s="293"/>
      <c r="F1" s="294"/>
      <c r="G1" s="292"/>
      <c r="H1" s="292"/>
      <c r="I1" s="292"/>
      <c r="J1" s="295"/>
    </row>
    <row r="2" spans="1:12" ht="12" customHeight="1">
      <c r="A2" s="290"/>
      <c r="B2" s="291"/>
      <c r="C2" s="291"/>
      <c r="D2" s="292"/>
      <c r="E2" s="293"/>
      <c r="F2" s="294"/>
      <c r="G2" s="292"/>
      <c r="H2" s="292"/>
      <c r="I2" s="453" t="s">
        <v>287</v>
      </c>
      <c r="J2" s="453"/>
    </row>
    <row r="3" spans="1:12" ht="12" customHeight="1">
      <c r="A3" s="290"/>
      <c r="B3" s="291"/>
      <c r="C3" s="291"/>
      <c r="D3" s="292"/>
      <c r="E3" s="293"/>
      <c r="F3" s="294"/>
      <c r="G3" s="292"/>
      <c r="H3" s="292"/>
      <c r="I3" s="292"/>
      <c r="J3" s="295"/>
    </row>
    <row r="4" spans="1:12" ht="12" customHeight="1">
      <c r="A4" s="290"/>
      <c r="B4" s="291"/>
      <c r="C4" s="291"/>
      <c r="D4" s="292"/>
      <c r="E4" s="293"/>
      <c r="F4" s="294"/>
      <c r="G4" s="292"/>
      <c r="H4" s="292"/>
      <c r="I4" s="292"/>
      <c r="J4" s="295"/>
    </row>
    <row r="5" spans="1:12" ht="15" customHeight="1">
      <c r="A5" s="296" t="s">
        <v>0</v>
      </c>
      <c r="B5" s="291"/>
      <c r="C5" s="297"/>
      <c r="D5" s="298"/>
      <c r="E5" s="461" t="s">
        <v>300</v>
      </c>
      <c r="F5" s="462"/>
      <c r="G5" s="298"/>
      <c r="H5" s="432"/>
      <c r="I5" s="292"/>
      <c r="J5" s="295"/>
    </row>
    <row r="6" spans="1:12" ht="2.1" customHeight="1">
      <c r="A6" s="296"/>
      <c r="B6" s="291"/>
      <c r="C6" s="291"/>
      <c r="D6" s="299"/>
      <c r="E6" s="293"/>
      <c r="F6" s="294"/>
      <c r="G6" s="292"/>
      <c r="H6" s="292"/>
      <c r="I6" s="292"/>
      <c r="J6" s="295"/>
    </row>
    <row r="7" spans="1:12" ht="15" customHeight="1">
      <c r="A7" s="300" t="s">
        <v>303</v>
      </c>
      <c r="B7" s="301"/>
      <c r="C7" s="302"/>
      <c r="D7" s="303"/>
      <c r="E7" s="461" t="s">
        <v>203</v>
      </c>
      <c r="F7" s="462"/>
      <c r="G7" s="304"/>
      <c r="H7" s="433"/>
      <c r="I7" s="305"/>
      <c r="J7" s="306"/>
    </row>
    <row r="8" spans="1:12" ht="2.1" customHeight="1">
      <c r="A8" s="307"/>
      <c r="B8" s="297"/>
      <c r="C8" s="297"/>
      <c r="D8" s="303"/>
      <c r="E8" s="293"/>
      <c r="F8" s="294"/>
      <c r="G8" s="292"/>
      <c r="H8" s="292"/>
      <c r="I8" s="292"/>
      <c r="J8" s="295"/>
    </row>
    <row r="9" spans="1:12" ht="15" customHeight="1">
      <c r="A9" s="307" t="s">
        <v>2</v>
      </c>
      <c r="B9" s="297"/>
      <c r="C9" s="297"/>
      <c r="D9" s="298" t="s">
        <v>292</v>
      </c>
      <c r="E9" s="293"/>
      <c r="F9" s="294"/>
      <c r="G9" s="292"/>
      <c r="H9" s="292"/>
      <c r="I9" s="292"/>
      <c r="J9" s="295"/>
    </row>
    <row r="10" spans="1:12" ht="5.0999999999999996" customHeight="1">
      <c r="A10" s="290"/>
      <c r="B10" s="291"/>
      <c r="C10" s="291"/>
      <c r="D10" s="292"/>
      <c r="E10" s="293"/>
      <c r="F10" s="294"/>
      <c r="G10" s="292"/>
      <c r="H10" s="292"/>
      <c r="I10" s="292"/>
      <c r="J10" s="295"/>
    </row>
    <row r="11" spans="1:12" s="275" customFormat="1" ht="20.100000000000001" customHeight="1">
      <c r="A11" s="463" t="s">
        <v>302</v>
      </c>
      <c r="B11" s="463"/>
      <c r="C11" s="463"/>
      <c r="D11" s="463"/>
      <c r="E11" s="463"/>
      <c r="F11" s="463"/>
      <c r="G11" s="463"/>
      <c r="H11" s="463"/>
      <c r="I11" s="463"/>
      <c r="J11" s="463"/>
      <c r="K11" s="274"/>
    </row>
    <row r="12" spans="1:12" ht="13.5" customHeight="1">
      <c r="A12" s="308" t="s">
        <v>169</v>
      </c>
      <c r="B12" s="291"/>
      <c r="C12" s="291"/>
      <c r="D12" s="309"/>
      <c r="E12" s="293"/>
      <c r="F12" s="294"/>
      <c r="G12" s="292"/>
      <c r="H12" s="292"/>
      <c r="I12" s="292"/>
      <c r="J12" s="295"/>
      <c r="L12" s="276"/>
    </row>
    <row r="13" spans="1:12" ht="25.5" customHeight="1">
      <c r="A13" s="308"/>
      <c r="B13" s="477" t="s">
        <v>312</v>
      </c>
      <c r="C13" s="477"/>
      <c r="D13" s="476">
        <v>7.1900000000000006E-2</v>
      </c>
      <c r="E13" s="476">
        <v>5.5E-2</v>
      </c>
      <c r="F13" s="476">
        <v>0.05</v>
      </c>
      <c r="G13" s="476">
        <v>4.4999999999999998E-2</v>
      </c>
      <c r="H13" s="476">
        <v>4.4999999999999998E-2</v>
      </c>
      <c r="I13" s="292"/>
      <c r="J13" s="295"/>
      <c r="L13" s="276"/>
    </row>
    <row r="14" spans="1:12" s="279" customFormat="1" ht="32.25" customHeight="1">
      <c r="A14" s="310"/>
      <c r="B14" s="458" t="s">
        <v>202</v>
      </c>
      <c r="C14" s="459"/>
      <c r="D14" s="429" t="s">
        <v>304</v>
      </c>
      <c r="E14" s="429" t="s">
        <v>311</v>
      </c>
      <c r="F14" s="429" t="s">
        <v>306</v>
      </c>
      <c r="G14" s="429" t="s">
        <v>307</v>
      </c>
      <c r="H14" s="430" t="s">
        <v>308</v>
      </c>
      <c r="I14" s="430" t="s">
        <v>310</v>
      </c>
      <c r="J14" s="431" t="s">
        <v>301</v>
      </c>
      <c r="K14" s="278"/>
    </row>
    <row r="15" spans="1:12" s="281" customFormat="1" ht="21.75" customHeight="1">
      <c r="A15" s="312">
        <v>1</v>
      </c>
      <c r="B15" s="454" t="s">
        <v>293</v>
      </c>
      <c r="C15" s="455"/>
      <c r="D15" s="313"/>
      <c r="E15" s="314"/>
      <c r="F15" s="315"/>
      <c r="G15" s="316"/>
      <c r="H15" s="317"/>
      <c r="I15" s="317"/>
      <c r="J15" s="318"/>
      <c r="K15" s="280"/>
    </row>
    <row r="16" spans="1:12" s="281" customFormat="1" ht="15" customHeight="1">
      <c r="A16" s="319" t="s">
        <v>41</v>
      </c>
      <c r="B16" s="467" t="s">
        <v>294</v>
      </c>
      <c r="C16" s="468"/>
      <c r="D16" s="320"/>
      <c r="E16" s="321"/>
      <c r="F16" s="322"/>
      <c r="G16" s="322"/>
      <c r="H16" s="323"/>
      <c r="I16" s="323"/>
      <c r="J16" s="324"/>
      <c r="K16" s="280"/>
    </row>
    <row r="17" spans="1:11" s="281" customFormat="1" ht="20.25" customHeight="1">
      <c r="A17" s="319" t="s">
        <v>154</v>
      </c>
      <c r="B17" s="467" t="s">
        <v>298</v>
      </c>
      <c r="C17" s="468"/>
      <c r="D17" s="320"/>
      <c r="E17" s="321"/>
      <c r="F17" s="322"/>
      <c r="G17" s="322"/>
      <c r="H17" s="323"/>
      <c r="I17" s="323"/>
      <c r="J17" s="324"/>
      <c r="K17" s="280"/>
    </row>
    <row r="18" spans="1:11" s="281" customFormat="1" ht="15" customHeight="1">
      <c r="A18" s="319" t="s">
        <v>171</v>
      </c>
      <c r="B18" s="465" t="s">
        <v>295</v>
      </c>
      <c r="C18" s="466"/>
      <c r="D18" s="326"/>
      <c r="E18" s="321"/>
      <c r="F18" s="322"/>
      <c r="G18" s="322"/>
      <c r="H18" s="323"/>
      <c r="I18" s="323"/>
      <c r="J18" s="324"/>
      <c r="K18" s="280"/>
    </row>
    <row r="19" spans="1:11" s="281" customFormat="1" ht="15" customHeight="1">
      <c r="A19" s="319" t="s">
        <v>172</v>
      </c>
      <c r="B19" s="465" t="s">
        <v>296</v>
      </c>
      <c r="C19" s="466"/>
      <c r="D19" s="326"/>
      <c r="E19" s="321"/>
      <c r="F19" s="322"/>
      <c r="G19" s="322"/>
      <c r="H19" s="323"/>
      <c r="I19" s="323"/>
      <c r="J19" s="324"/>
      <c r="K19" s="280"/>
    </row>
    <row r="20" spans="1:11" s="281" customFormat="1" ht="24.75" customHeight="1">
      <c r="A20" s="319" t="s">
        <v>173</v>
      </c>
      <c r="B20" s="465" t="s">
        <v>297</v>
      </c>
      <c r="C20" s="466"/>
      <c r="D20" s="326"/>
      <c r="E20" s="321"/>
      <c r="F20" s="322"/>
      <c r="G20" s="322"/>
      <c r="H20" s="323"/>
      <c r="I20" s="323"/>
      <c r="J20" s="324"/>
      <c r="K20" s="280"/>
    </row>
    <row r="21" spans="1:11" s="281" customFormat="1" ht="15" customHeight="1">
      <c r="A21" s="319" t="s">
        <v>156</v>
      </c>
      <c r="B21" s="467" t="s">
        <v>204</v>
      </c>
      <c r="C21" s="468"/>
      <c r="D21" s="328"/>
      <c r="E21" s="329"/>
      <c r="F21" s="322"/>
      <c r="G21" s="322"/>
      <c r="H21" s="323"/>
      <c r="I21" s="323"/>
      <c r="J21" s="324"/>
      <c r="K21" s="280"/>
    </row>
    <row r="22" spans="1:11" s="281" customFormat="1" ht="15" customHeight="1">
      <c r="A22" s="319"/>
      <c r="B22" s="327"/>
      <c r="C22" s="330"/>
      <c r="D22" s="328"/>
      <c r="E22" s="329"/>
      <c r="F22" s="322"/>
      <c r="G22" s="322"/>
      <c r="H22" s="323"/>
      <c r="I22" s="323"/>
      <c r="J22" s="324"/>
      <c r="K22" s="280"/>
    </row>
    <row r="23" spans="1:11" s="281" customFormat="1" ht="21" customHeight="1">
      <c r="A23" s="312">
        <v>2</v>
      </c>
      <c r="B23" s="454" t="s">
        <v>170</v>
      </c>
      <c r="C23" s="455"/>
      <c r="D23" s="328"/>
      <c r="E23" s="329"/>
      <c r="F23" s="322"/>
      <c r="G23" s="322"/>
      <c r="H23" s="323"/>
      <c r="I23" s="323"/>
      <c r="J23" s="324"/>
      <c r="K23" s="280"/>
    </row>
    <row r="24" spans="1:11" s="281" customFormat="1" ht="15" customHeight="1">
      <c r="A24" s="319"/>
      <c r="B24" s="327"/>
      <c r="C24" s="330"/>
      <c r="D24" s="328"/>
      <c r="E24" s="329"/>
      <c r="F24" s="322"/>
      <c r="G24" s="322"/>
      <c r="H24" s="323"/>
      <c r="I24" s="323"/>
      <c r="J24" s="324"/>
      <c r="K24" s="280"/>
    </row>
    <row r="25" spans="1:11" s="281" customFormat="1" ht="21.75" customHeight="1">
      <c r="A25" s="331">
        <v>3</v>
      </c>
      <c r="B25" s="454" t="s">
        <v>299</v>
      </c>
      <c r="C25" s="455"/>
      <c r="D25" s="328"/>
      <c r="E25" s="329"/>
      <c r="F25" s="322"/>
      <c r="G25" s="322"/>
      <c r="H25" s="323"/>
      <c r="I25" s="323"/>
      <c r="J25" s="324"/>
      <c r="K25" s="280"/>
    </row>
    <row r="26" spans="1:11" s="281" customFormat="1" ht="15" customHeight="1">
      <c r="A26" s="332" t="s">
        <v>76</v>
      </c>
      <c r="B26" s="465" t="s">
        <v>200</v>
      </c>
      <c r="C26" s="466"/>
      <c r="D26" s="333"/>
      <c r="E26" s="334"/>
      <c r="F26" s="322"/>
      <c r="G26" s="322"/>
      <c r="H26" s="323"/>
      <c r="I26" s="323"/>
      <c r="J26" s="324"/>
      <c r="K26" s="280"/>
    </row>
    <row r="27" spans="1:11" s="281" customFormat="1" ht="15" customHeight="1">
      <c r="A27" s="332" t="s">
        <v>78</v>
      </c>
      <c r="B27" s="465" t="s">
        <v>201</v>
      </c>
      <c r="C27" s="466"/>
      <c r="D27" s="333"/>
      <c r="E27" s="334"/>
      <c r="F27" s="322"/>
      <c r="G27" s="322"/>
      <c r="H27" s="323"/>
      <c r="I27" s="323"/>
      <c r="J27" s="324"/>
      <c r="K27" s="280"/>
    </row>
    <row r="28" spans="1:11" s="281" customFormat="1" ht="14.1" customHeight="1">
      <c r="A28" s="335"/>
      <c r="B28" s="336"/>
      <c r="C28" s="337"/>
      <c r="D28" s="338"/>
      <c r="E28" s="339"/>
      <c r="F28" s="340"/>
      <c r="G28" s="340"/>
      <c r="H28" s="340"/>
      <c r="I28" s="340"/>
      <c r="J28" s="340"/>
      <c r="K28" s="280"/>
    </row>
    <row r="29" spans="1:11" s="281" customFormat="1" ht="16.5" customHeight="1">
      <c r="A29" s="308" t="s">
        <v>285</v>
      </c>
      <c r="B29" s="336"/>
      <c r="C29" s="336"/>
      <c r="D29" s="338"/>
      <c r="E29" s="341"/>
      <c r="F29" s="342"/>
      <c r="G29" s="342"/>
      <c r="H29" s="342"/>
      <c r="I29" s="342"/>
      <c r="J29" s="342"/>
      <c r="K29" s="280"/>
    </row>
    <row r="30" spans="1:11" ht="14.1" customHeight="1">
      <c r="A30" s="290"/>
      <c r="B30" s="343"/>
      <c r="C30" s="343"/>
      <c r="D30" s="344"/>
      <c r="E30" s="293"/>
      <c r="F30" s="294"/>
      <c r="G30" s="292"/>
      <c r="H30" s="292"/>
      <c r="I30" s="292"/>
      <c r="J30" s="295"/>
    </row>
    <row r="31" spans="1:11" s="279" customFormat="1" ht="27" customHeight="1">
      <c r="A31" s="310"/>
      <c r="B31" s="458" t="s">
        <v>288</v>
      </c>
      <c r="C31" s="460"/>
      <c r="D31" s="435" t="s">
        <v>304</v>
      </c>
      <c r="E31" s="435" t="s">
        <v>305</v>
      </c>
      <c r="F31" s="435" t="s">
        <v>306</v>
      </c>
      <c r="G31" s="435" t="s">
        <v>307</v>
      </c>
      <c r="H31" s="436" t="s">
        <v>308</v>
      </c>
      <c r="I31" s="436" t="s">
        <v>310</v>
      </c>
      <c r="J31" s="311" t="s">
        <v>301</v>
      </c>
      <c r="K31" s="278"/>
    </row>
    <row r="32" spans="1:11" s="281" customFormat="1" ht="18" customHeight="1">
      <c r="A32" s="345" t="s">
        <v>93</v>
      </c>
      <c r="B32" s="456" t="s">
        <v>205</v>
      </c>
      <c r="C32" s="460"/>
      <c r="D32" s="328"/>
      <c r="E32" s="346"/>
      <c r="F32" s="346"/>
      <c r="G32" s="346"/>
      <c r="H32" s="347"/>
      <c r="I32" s="347"/>
      <c r="J32" s="348"/>
      <c r="K32" s="282"/>
    </row>
    <row r="33" spans="1:12" s="281" customFormat="1" ht="18" customHeight="1">
      <c r="A33" s="345" t="s">
        <v>95</v>
      </c>
      <c r="B33" s="456" t="s">
        <v>274</v>
      </c>
      <c r="C33" s="460"/>
      <c r="D33" s="349"/>
      <c r="E33" s="348"/>
      <c r="F33" s="348"/>
      <c r="G33" s="348"/>
      <c r="H33" s="350"/>
      <c r="I33" s="350"/>
      <c r="J33" s="348"/>
      <c r="K33" s="282"/>
    </row>
    <row r="34" spans="1:12" s="283" customFormat="1" ht="40.5" customHeight="1">
      <c r="A34" s="351" t="s">
        <v>177</v>
      </c>
      <c r="B34" s="439" t="s">
        <v>309</v>
      </c>
      <c r="C34" s="440"/>
      <c r="D34" s="326"/>
      <c r="E34" s="352"/>
      <c r="F34" s="348"/>
      <c r="G34" s="348"/>
      <c r="H34" s="350"/>
      <c r="I34" s="350"/>
      <c r="J34" s="348"/>
      <c r="K34" s="282"/>
      <c r="L34" s="281"/>
    </row>
    <row r="35" spans="1:12" s="283" customFormat="1" ht="12.75" customHeight="1">
      <c r="A35" s="351" t="s">
        <v>178</v>
      </c>
      <c r="B35" s="439" t="s">
        <v>33</v>
      </c>
      <c r="C35" s="440"/>
      <c r="D35" s="326"/>
      <c r="E35" s="352"/>
      <c r="F35" s="348"/>
      <c r="G35" s="348"/>
      <c r="H35" s="350"/>
      <c r="I35" s="350"/>
      <c r="J35" s="348"/>
      <c r="K35" s="284"/>
      <c r="L35" s="281"/>
    </row>
    <row r="36" spans="1:12" s="283" customFormat="1" ht="12.75" customHeight="1">
      <c r="A36" s="351" t="s">
        <v>179</v>
      </c>
      <c r="B36" s="439" t="s">
        <v>35</v>
      </c>
      <c r="C36" s="440"/>
      <c r="D36" s="326"/>
      <c r="E36" s="352"/>
      <c r="F36" s="348"/>
      <c r="G36" s="348"/>
      <c r="H36" s="350"/>
      <c r="I36" s="350"/>
      <c r="J36" s="348"/>
      <c r="K36" s="282"/>
      <c r="L36" s="281"/>
    </row>
    <row r="37" spans="1:12" s="283" customFormat="1" ht="18" customHeight="1">
      <c r="A37" s="345" t="s">
        <v>97</v>
      </c>
      <c r="B37" s="456" t="s">
        <v>284</v>
      </c>
      <c r="C37" s="464"/>
      <c r="D37" s="349"/>
      <c r="E37" s="348"/>
      <c r="F37" s="348"/>
      <c r="G37" s="348"/>
      <c r="H37" s="350"/>
      <c r="I37" s="350"/>
      <c r="J37" s="348"/>
      <c r="K37" s="282"/>
      <c r="L37" s="281"/>
    </row>
    <row r="38" spans="1:12" s="286" customFormat="1" ht="25.5" customHeight="1">
      <c r="A38" s="351" t="s">
        <v>206</v>
      </c>
      <c r="B38" s="456" t="s">
        <v>38</v>
      </c>
      <c r="C38" s="457"/>
      <c r="D38" s="349"/>
      <c r="E38" s="348"/>
      <c r="F38" s="348"/>
      <c r="G38" s="348"/>
      <c r="H38" s="350"/>
      <c r="I38" s="350"/>
      <c r="J38" s="348"/>
      <c r="K38" s="284"/>
      <c r="L38" s="285"/>
    </row>
    <row r="39" spans="1:12" s="286" customFormat="1" ht="8.1" customHeight="1">
      <c r="A39" s="353"/>
      <c r="B39" s="354"/>
      <c r="C39" s="354"/>
      <c r="D39" s="355"/>
      <c r="E39" s="356"/>
      <c r="F39" s="356"/>
      <c r="G39" s="356"/>
      <c r="H39" s="356"/>
      <c r="I39" s="356"/>
      <c r="J39" s="356"/>
      <c r="K39" s="284"/>
      <c r="L39" s="285"/>
    </row>
    <row r="40" spans="1:12" s="286" customFormat="1" ht="22.15" customHeight="1">
      <c r="A40" s="357" t="s">
        <v>258</v>
      </c>
      <c r="B40" s="456" t="s">
        <v>259</v>
      </c>
      <c r="C40" s="457"/>
      <c r="D40" s="349"/>
      <c r="E40" s="348"/>
      <c r="F40" s="348"/>
      <c r="G40" s="348"/>
      <c r="H40" s="350"/>
      <c r="I40" s="350"/>
      <c r="J40" s="348"/>
      <c r="K40" s="284"/>
      <c r="L40" s="285"/>
    </row>
    <row r="41" spans="1:12" s="281" customFormat="1" ht="8.1" customHeight="1">
      <c r="A41" s="290"/>
      <c r="B41" s="426"/>
      <c r="C41" s="426"/>
      <c r="D41" s="359"/>
      <c r="E41" s="341"/>
      <c r="F41" s="342"/>
      <c r="G41" s="342"/>
      <c r="H41" s="342"/>
      <c r="I41" s="342"/>
      <c r="J41" s="340"/>
      <c r="K41" s="284"/>
    </row>
    <row r="42" spans="1:12" s="279" customFormat="1" ht="27" customHeight="1">
      <c r="A42" s="310"/>
      <c r="B42" s="458" t="s">
        <v>176</v>
      </c>
      <c r="C42" s="459"/>
      <c r="D42" s="435" t="s">
        <v>304</v>
      </c>
      <c r="E42" s="435" t="s">
        <v>305</v>
      </c>
      <c r="F42" s="435" t="s">
        <v>306</v>
      </c>
      <c r="G42" s="435" t="s">
        <v>307</v>
      </c>
      <c r="H42" s="436" t="s">
        <v>308</v>
      </c>
      <c r="I42" s="436" t="s">
        <v>310</v>
      </c>
      <c r="J42" s="311" t="s">
        <v>301</v>
      </c>
      <c r="K42" s="278"/>
    </row>
    <row r="43" spans="1:12" s="281" customFormat="1" ht="18" customHeight="1">
      <c r="A43" s="360">
        <v>7</v>
      </c>
      <c r="B43" s="443" t="s">
        <v>40</v>
      </c>
      <c r="C43" s="460"/>
      <c r="D43" s="361"/>
      <c r="E43" s="362"/>
      <c r="F43" s="363"/>
      <c r="G43" s="363"/>
      <c r="H43" s="364"/>
      <c r="I43" s="364"/>
      <c r="J43" s="365"/>
      <c r="K43" s="284"/>
    </row>
    <row r="44" spans="1:12" s="281" customFormat="1" ht="12.75" customHeight="1">
      <c r="A44" s="360" t="s">
        <v>209</v>
      </c>
      <c r="B44" s="469" t="s">
        <v>42</v>
      </c>
      <c r="C44" s="470"/>
      <c r="D44" s="368"/>
      <c r="E44" s="369"/>
      <c r="F44" s="365"/>
      <c r="G44" s="365"/>
      <c r="H44" s="370"/>
      <c r="I44" s="370"/>
      <c r="J44" s="365"/>
      <c r="K44" s="284"/>
    </row>
    <row r="45" spans="1:12" s="281" customFormat="1" ht="15" customHeight="1">
      <c r="A45" s="360" t="s">
        <v>210</v>
      </c>
      <c r="B45" s="439" t="s">
        <v>44</v>
      </c>
      <c r="C45" s="440"/>
      <c r="D45" s="368"/>
      <c r="E45" s="369"/>
      <c r="F45" s="365"/>
      <c r="G45" s="365"/>
      <c r="H45" s="370"/>
      <c r="I45" s="370"/>
      <c r="J45" s="365"/>
      <c r="K45" s="284"/>
    </row>
    <row r="46" spans="1:12" s="281" customFormat="1" ht="15" customHeight="1">
      <c r="A46" s="360" t="s">
        <v>211</v>
      </c>
      <c r="B46" s="437" t="s">
        <v>46</v>
      </c>
      <c r="C46" s="438"/>
      <c r="D46" s="373"/>
      <c r="E46" s="374"/>
      <c r="F46" s="365"/>
      <c r="G46" s="365"/>
      <c r="H46" s="370"/>
      <c r="I46" s="370"/>
      <c r="J46" s="365"/>
      <c r="K46" s="284"/>
    </row>
    <row r="47" spans="1:12" s="281" customFormat="1" ht="15" customHeight="1">
      <c r="A47" s="360" t="s">
        <v>212</v>
      </c>
      <c r="B47" s="437" t="s">
        <v>48</v>
      </c>
      <c r="C47" s="438"/>
      <c r="D47" s="373"/>
      <c r="E47" s="374"/>
      <c r="F47" s="365"/>
      <c r="G47" s="365"/>
      <c r="H47" s="370"/>
      <c r="I47" s="370"/>
      <c r="J47" s="365"/>
      <c r="K47" s="284"/>
    </row>
    <row r="48" spans="1:12" s="281" customFormat="1" ht="12.75" customHeight="1">
      <c r="A48" s="360" t="s">
        <v>214</v>
      </c>
      <c r="B48" s="439" t="s">
        <v>50</v>
      </c>
      <c r="C48" s="440"/>
      <c r="D48" s="368"/>
      <c r="E48" s="369"/>
      <c r="F48" s="365"/>
      <c r="G48" s="365"/>
      <c r="H48" s="370"/>
      <c r="I48" s="370"/>
      <c r="J48" s="365"/>
      <c r="K48" s="284"/>
    </row>
    <row r="49" spans="1:11" s="281" customFormat="1" ht="15" customHeight="1">
      <c r="A49" s="360" t="s">
        <v>215</v>
      </c>
      <c r="B49" s="437" t="s">
        <v>46</v>
      </c>
      <c r="C49" s="438"/>
      <c r="D49" s="373"/>
      <c r="E49" s="374"/>
      <c r="F49" s="365"/>
      <c r="G49" s="365"/>
      <c r="H49" s="370"/>
      <c r="I49" s="370"/>
      <c r="J49" s="365"/>
      <c r="K49" s="284"/>
    </row>
    <row r="50" spans="1:11" s="281" customFormat="1" ht="11.25" customHeight="1">
      <c r="A50" s="360" t="s">
        <v>216</v>
      </c>
      <c r="B50" s="437" t="s">
        <v>48</v>
      </c>
      <c r="C50" s="438"/>
      <c r="D50" s="373"/>
      <c r="E50" s="374"/>
      <c r="F50" s="365"/>
      <c r="G50" s="365"/>
      <c r="H50" s="370"/>
      <c r="I50" s="370"/>
      <c r="J50" s="365"/>
      <c r="K50" s="284"/>
    </row>
    <row r="51" spans="1:11" s="281" customFormat="1" ht="12.75" customHeight="1">
      <c r="A51" s="360" t="s">
        <v>217</v>
      </c>
      <c r="B51" s="439" t="s">
        <v>54</v>
      </c>
      <c r="C51" s="440"/>
      <c r="D51" s="373"/>
      <c r="E51" s="369"/>
      <c r="F51" s="365"/>
      <c r="G51" s="365"/>
      <c r="H51" s="370"/>
      <c r="I51" s="370"/>
      <c r="J51" s="365"/>
      <c r="K51" s="284"/>
    </row>
    <row r="52" spans="1:11" s="281" customFormat="1" ht="11.25" customHeight="1">
      <c r="A52" s="360" t="s">
        <v>218</v>
      </c>
      <c r="B52" s="437" t="s">
        <v>46</v>
      </c>
      <c r="C52" s="438"/>
      <c r="D52" s="373"/>
      <c r="E52" s="374"/>
      <c r="F52" s="365"/>
      <c r="G52" s="365"/>
      <c r="H52" s="370"/>
      <c r="I52" s="370"/>
      <c r="J52" s="365"/>
      <c r="K52" s="284"/>
    </row>
    <row r="53" spans="1:11" s="281" customFormat="1" ht="11.25" customHeight="1">
      <c r="A53" s="360" t="s">
        <v>219</v>
      </c>
      <c r="B53" s="437" t="s">
        <v>48</v>
      </c>
      <c r="C53" s="438"/>
      <c r="D53" s="373"/>
      <c r="E53" s="374"/>
      <c r="F53" s="365"/>
      <c r="G53" s="365"/>
      <c r="H53" s="370"/>
      <c r="I53" s="370"/>
      <c r="J53" s="365"/>
      <c r="K53" s="284"/>
    </row>
    <row r="54" spans="1:11" s="281" customFormat="1" ht="12.75" customHeight="1">
      <c r="A54" s="360" t="s">
        <v>220</v>
      </c>
      <c r="B54" s="439" t="s">
        <v>58</v>
      </c>
      <c r="C54" s="440"/>
      <c r="D54" s="368"/>
      <c r="E54" s="369"/>
      <c r="F54" s="365"/>
      <c r="G54" s="365"/>
      <c r="H54" s="370"/>
      <c r="I54" s="370"/>
      <c r="J54" s="365"/>
      <c r="K54" s="284"/>
    </row>
    <row r="55" spans="1:11" s="281" customFormat="1" ht="11.25" customHeight="1">
      <c r="A55" s="360" t="s">
        <v>221</v>
      </c>
      <c r="B55" s="437" t="s">
        <v>46</v>
      </c>
      <c r="C55" s="438"/>
      <c r="D55" s="373"/>
      <c r="E55" s="374"/>
      <c r="F55" s="365"/>
      <c r="G55" s="365"/>
      <c r="H55" s="370"/>
      <c r="I55" s="370"/>
      <c r="J55" s="365"/>
      <c r="K55" s="284"/>
    </row>
    <row r="56" spans="1:11" s="281" customFormat="1" ht="11.25" customHeight="1">
      <c r="A56" s="360" t="s">
        <v>222</v>
      </c>
      <c r="B56" s="437" t="s">
        <v>48</v>
      </c>
      <c r="C56" s="438"/>
      <c r="D56" s="373"/>
      <c r="E56" s="374"/>
      <c r="F56" s="365"/>
      <c r="G56" s="365"/>
      <c r="H56" s="370"/>
      <c r="I56" s="370"/>
      <c r="J56" s="365"/>
      <c r="K56" s="284"/>
    </row>
    <row r="57" spans="1:11" s="281" customFormat="1" ht="28.5" customHeight="1">
      <c r="A57" s="312">
        <v>8</v>
      </c>
      <c r="B57" s="443" t="s">
        <v>61</v>
      </c>
      <c r="C57" s="460"/>
      <c r="D57" s="368"/>
      <c r="E57" s="369"/>
      <c r="F57" s="365"/>
      <c r="G57" s="365"/>
      <c r="H57" s="370"/>
      <c r="I57" s="370"/>
      <c r="J57" s="365"/>
      <c r="K57" s="284"/>
    </row>
    <row r="58" spans="1:11" s="281" customFormat="1" ht="15" customHeight="1">
      <c r="A58" s="360" t="s">
        <v>213</v>
      </c>
      <c r="B58" s="437" t="s">
        <v>62</v>
      </c>
      <c r="C58" s="438"/>
      <c r="D58" s="326"/>
      <c r="E58" s="374"/>
      <c r="F58" s="365"/>
      <c r="G58" s="365"/>
      <c r="H58" s="370"/>
      <c r="I58" s="370"/>
      <c r="J58" s="365"/>
      <c r="K58" s="284"/>
    </row>
    <row r="59" spans="1:11" s="281" customFormat="1" ht="12.75" customHeight="1">
      <c r="A59" s="360" t="s">
        <v>223</v>
      </c>
      <c r="B59" s="437" t="s">
        <v>63</v>
      </c>
      <c r="C59" s="438"/>
      <c r="D59" s="326"/>
      <c r="E59" s="374"/>
      <c r="F59" s="365"/>
      <c r="G59" s="365"/>
      <c r="H59" s="370"/>
      <c r="I59" s="370"/>
      <c r="J59" s="365"/>
      <c r="K59" s="284"/>
    </row>
    <row r="60" spans="1:11" s="281" customFormat="1" ht="15" customHeight="1">
      <c r="A60" s="360" t="s">
        <v>224</v>
      </c>
      <c r="B60" s="427" t="s">
        <v>64</v>
      </c>
      <c r="C60" s="428"/>
      <c r="D60" s="326"/>
      <c r="E60" s="374"/>
      <c r="F60" s="365"/>
      <c r="G60" s="365"/>
      <c r="H60" s="370"/>
      <c r="I60" s="370"/>
      <c r="J60" s="365"/>
      <c r="K60" s="284"/>
    </row>
    <row r="61" spans="1:11" s="281" customFormat="1" ht="12.75" customHeight="1">
      <c r="A61" s="360" t="s">
        <v>225</v>
      </c>
      <c r="B61" s="437" t="s">
        <v>66</v>
      </c>
      <c r="C61" s="438"/>
      <c r="D61" s="326"/>
      <c r="E61" s="374"/>
      <c r="F61" s="365"/>
      <c r="G61" s="365"/>
      <c r="H61" s="370"/>
      <c r="I61" s="370"/>
      <c r="J61" s="365"/>
      <c r="K61" s="284"/>
    </row>
    <row r="62" spans="1:11" s="281" customFormat="1" ht="12.75" customHeight="1">
      <c r="A62" s="360" t="s">
        <v>226</v>
      </c>
      <c r="B62" s="437" t="s">
        <v>68</v>
      </c>
      <c r="C62" s="438"/>
      <c r="D62" s="326"/>
      <c r="E62" s="374"/>
      <c r="F62" s="365"/>
      <c r="G62" s="365"/>
      <c r="H62" s="370"/>
      <c r="I62" s="370"/>
      <c r="J62" s="365"/>
      <c r="K62" s="284"/>
    </row>
    <row r="63" spans="1:11" s="281" customFormat="1" ht="15" customHeight="1">
      <c r="A63" s="360" t="s">
        <v>227</v>
      </c>
      <c r="B63" s="437" t="s">
        <v>70</v>
      </c>
      <c r="C63" s="438"/>
      <c r="D63" s="326"/>
      <c r="E63" s="374"/>
      <c r="F63" s="365"/>
      <c r="G63" s="365"/>
      <c r="H63" s="370"/>
      <c r="I63" s="370"/>
      <c r="J63" s="365"/>
      <c r="K63" s="284"/>
    </row>
    <row r="64" spans="1:11" s="281" customFormat="1" ht="15" customHeight="1">
      <c r="A64" s="360" t="s">
        <v>228</v>
      </c>
      <c r="B64" s="437" t="s">
        <v>72</v>
      </c>
      <c r="C64" s="438"/>
      <c r="D64" s="326"/>
      <c r="E64" s="374"/>
      <c r="F64" s="365"/>
      <c r="G64" s="365"/>
      <c r="H64" s="370"/>
      <c r="I64" s="370"/>
      <c r="J64" s="365"/>
      <c r="K64" s="284"/>
    </row>
    <row r="65" spans="1:11" s="281" customFormat="1" ht="12.75" customHeight="1">
      <c r="A65" s="360" t="s">
        <v>229</v>
      </c>
      <c r="B65" s="437" t="s">
        <v>208</v>
      </c>
      <c r="C65" s="438"/>
      <c r="D65" s="326"/>
      <c r="E65" s="374"/>
      <c r="F65" s="365"/>
      <c r="G65" s="365"/>
      <c r="H65" s="370"/>
      <c r="I65" s="370"/>
      <c r="J65" s="365"/>
      <c r="K65" s="284"/>
    </row>
    <row r="66" spans="1:11" s="281" customFormat="1" ht="18" customHeight="1">
      <c r="A66" s="312">
        <v>9</v>
      </c>
      <c r="B66" s="443" t="s">
        <v>75</v>
      </c>
      <c r="C66" s="444"/>
      <c r="D66" s="368"/>
      <c r="E66" s="369"/>
      <c r="F66" s="365"/>
      <c r="G66" s="365"/>
      <c r="H66" s="370"/>
      <c r="I66" s="370"/>
      <c r="J66" s="365"/>
      <c r="K66" s="284"/>
    </row>
    <row r="67" spans="1:11" s="281" customFormat="1" ht="12.75" customHeight="1">
      <c r="A67" s="360" t="s">
        <v>230</v>
      </c>
      <c r="B67" s="437" t="s">
        <v>77</v>
      </c>
      <c r="C67" s="438"/>
      <c r="D67" s="373"/>
      <c r="E67" s="374"/>
      <c r="F67" s="365"/>
      <c r="G67" s="365"/>
      <c r="H67" s="370"/>
      <c r="I67" s="370"/>
      <c r="J67" s="365"/>
      <c r="K67" s="284"/>
    </row>
    <row r="68" spans="1:11" s="281" customFormat="1" ht="26.25" customHeight="1">
      <c r="A68" s="360" t="s">
        <v>231</v>
      </c>
      <c r="B68" s="437" t="s">
        <v>291</v>
      </c>
      <c r="C68" s="438"/>
      <c r="D68" s="373"/>
      <c r="E68" s="374"/>
      <c r="F68" s="365"/>
      <c r="G68" s="365"/>
      <c r="H68" s="370"/>
      <c r="I68" s="370"/>
      <c r="J68" s="365"/>
      <c r="K68" s="284"/>
    </row>
    <row r="69" spans="1:11" s="281" customFormat="1" ht="12.75" customHeight="1">
      <c r="A69" s="360" t="s">
        <v>232</v>
      </c>
      <c r="B69" s="437" t="s">
        <v>80</v>
      </c>
      <c r="C69" s="438"/>
      <c r="D69" s="373"/>
      <c r="E69" s="374"/>
      <c r="F69" s="365"/>
      <c r="G69" s="365"/>
      <c r="H69" s="370"/>
      <c r="I69" s="370"/>
      <c r="J69" s="365"/>
      <c r="K69" s="284"/>
    </row>
    <row r="70" spans="1:11" s="281" customFormat="1" ht="12.75" customHeight="1">
      <c r="A70" s="360" t="s">
        <v>233</v>
      </c>
      <c r="B70" s="437" t="s">
        <v>82</v>
      </c>
      <c r="C70" s="438"/>
      <c r="D70" s="373"/>
      <c r="E70" s="374"/>
      <c r="F70" s="365"/>
      <c r="G70" s="365"/>
      <c r="H70" s="370"/>
      <c r="I70" s="370"/>
      <c r="J70" s="365"/>
      <c r="K70" s="284"/>
    </row>
    <row r="71" spans="1:11" s="281" customFormat="1" ht="12.75" customHeight="1">
      <c r="A71" s="360" t="s">
        <v>234</v>
      </c>
      <c r="B71" s="437" t="s">
        <v>84</v>
      </c>
      <c r="C71" s="438"/>
      <c r="D71" s="373"/>
      <c r="E71" s="374"/>
      <c r="F71" s="365"/>
      <c r="G71" s="365"/>
      <c r="H71" s="370"/>
      <c r="I71" s="370"/>
      <c r="J71" s="365"/>
      <c r="K71" s="284"/>
    </row>
    <row r="72" spans="1:11" s="281" customFormat="1" ht="12.75" customHeight="1">
      <c r="A72" s="360" t="s">
        <v>235</v>
      </c>
      <c r="B72" s="437" t="s">
        <v>86</v>
      </c>
      <c r="C72" s="438"/>
      <c r="D72" s="373"/>
      <c r="E72" s="374"/>
      <c r="F72" s="365"/>
      <c r="G72" s="365"/>
      <c r="H72" s="370"/>
      <c r="I72" s="370"/>
      <c r="J72" s="365"/>
      <c r="K72" s="284"/>
    </row>
    <row r="73" spans="1:11" s="281" customFormat="1" ht="12.75" customHeight="1">
      <c r="A73" s="360" t="s">
        <v>236</v>
      </c>
      <c r="B73" s="437" t="s">
        <v>88</v>
      </c>
      <c r="C73" s="438"/>
      <c r="D73" s="373"/>
      <c r="E73" s="374"/>
      <c r="F73" s="365"/>
      <c r="G73" s="365"/>
      <c r="H73" s="370"/>
      <c r="I73" s="370"/>
      <c r="J73" s="365"/>
      <c r="K73" s="284"/>
    </row>
    <row r="74" spans="1:11" s="281" customFormat="1" ht="12.75" customHeight="1">
      <c r="A74" s="360" t="s">
        <v>237</v>
      </c>
      <c r="B74" s="437" t="s">
        <v>90</v>
      </c>
      <c r="C74" s="438"/>
      <c r="D74" s="373"/>
      <c r="E74" s="374"/>
      <c r="F74" s="365"/>
      <c r="G74" s="365"/>
      <c r="H74" s="370"/>
      <c r="I74" s="370"/>
      <c r="J74" s="365"/>
      <c r="K74" s="284"/>
    </row>
    <row r="75" spans="1:11" s="281" customFormat="1" ht="12.75" customHeight="1">
      <c r="A75" s="360" t="s">
        <v>283</v>
      </c>
      <c r="B75" s="437" t="s">
        <v>207</v>
      </c>
      <c r="C75" s="438"/>
      <c r="D75" s="373"/>
      <c r="E75" s="374"/>
      <c r="F75" s="365"/>
      <c r="G75" s="365"/>
      <c r="H75" s="370"/>
      <c r="I75" s="370"/>
      <c r="J75" s="365"/>
      <c r="K75" s="284"/>
    </row>
    <row r="76" spans="1:11" s="281" customFormat="1" ht="30" customHeight="1">
      <c r="A76" s="312">
        <v>10</v>
      </c>
      <c r="B76" s="441" t="s">
        <v>92</v>
      </c>
      <c r="C76" s="460"/>
      <c r="D76" s="368"/>
      <c r="E76" s="369"/>
      <c r="F76" s="365"/>
      <c r="G76" s="365"/>
      <c r="H76" s="370"/>
      <c r="I76" s="370"/>
      <c r="J76" s="365"/>
      <c r="K76" s="284"/>
    </row>
    <row r="77" spans="1:11" s="281" customFormat="1" ht="45" customHeight="1">
      <c r="A77" s="375" t="s">
        <v>180</v>
      </c>
      <c r="B77" s="437" t="s">
        <v>289</v>
      </c>
      <c r="C77" s="438"/>
      <c r="D77" s="373"/>
      <c r="E77" s="374"/>
      <c r="F77" s="365"/>
      <c r="G77" s="365"/>
      <c r="H77" s="370"/>
      <c r="I77" s="370"/>
      <c r="J77" s="365"/>
      <c r="K77" s="284"/>
    </row>
    <row r="78" spans="1:11" s="281" customFormat="1" ht="17.25" customHeight="1">
      <c r="A78" s="375" t="s">
        <v>181</v>
      </c>
      <c r="B78" s="437" t="s">
        <v>96</v>
      </c>
      <c r="C78" s="438"/>
      <c r="D78" s="373"/>
      <c r="E78" s="374"/>
      <c r="F78" s="365"/>
      <c r="G78" s="365"/>
      <c r="H78" s="370"/>
      <c r="I78" s="370"/>
      <c r="J78" s="365"/>
      <c r="K78" s="284"/>
    </row>
    <row r="79" spans="1:11" s="281" customFormat="1" ht="12.75" customHeight="1">
      <c r="A79" s="375" t="s">
        <v>182</v>
      </c>
      <c r="B79" s="437" t="s">
        <v>98</v>
      </c>
      <c r="C79" s="438"/>
      <c r="D79" s="373"/>
      <c r="E79" s="374"/>
      <c r="F79" s="365"/>
      <c r="G79" s="365"/>
      <c r="H79" s="370"/>
      <c r="I79" s="370"/>
      <c r="J79" s="365"/>
      <c r="K79" s="284"/>
    </row>
    <row r="80" spans="1:11" s="281" customFormat="1" ht="12.75" customHeight="1">
      <c r="A80" s="375" t="s">
        <v>183</v>
      </c>
      <c r="B80" s="437" t="s">
        <v>100</v>
      </c>
      <c r="C80" s="438"/>
      <c r="D80" s="373"/>
      <c r="E80" s="374"/>
      <c r="F80" s="365"/>
      <c r="G80" s="365"/>
      <c r="H80" s="370"/>
      <c r="I80" s="370"/>
      <c r="J80" s="365"/>
      <c r="K80" s="284"/>
    </row>
    <row r="81" spans="1:11" s="281" customFormat="1" ht="12.75" customHeight="1">
      <c r="A81" s="375" t="s">
        <v>184</v>
      </c>
      <c r="B81" s="437" t="s">
        <v>207</v>
      </c>
      <c r="C81" s="438"/>
      <c r="D81" s="373"/>
      <c r="E81" s="374"/>
      <c r="F81" s="365"/>
      <c r="G81" s="365"/>
      <c r="H81" s="370"/>
      <c r="I81" s="370"/>
      <c r="J81" s="365"/>
      <c r="K81" s="284"/>
    </row>
    <row r="82" spans="1:11" s="281" customFormat="1" ht="3.4" customHeight="1">
      <c r="A82" s="376"/>
      <c r="B82" s="367"/>
      <c r="C82" s="367"/>
      <c r="D82" s="377"/>
      <c r="E82" s="378"/>
      <c r="F82" s="379"/>
      <c r="G82" s="379"/>
      <c r="H82" s="379"/>
      <c r="I82" s="379"/>
      <c r="J82" s="379"/>
      <c r="K82" s="284"/>
    </row>
    <row r="83" spans="1:11" s="281" customFormat="1" ht="18" customHeight="1">
      <c r="A83" s="312">
        <v>11</v>
      </c>
      <c r="B83" s="443" t="s">
        <v>102</v>
      </c>
      <c r="C83" s="444"/>
      <c r="D83" s="368"/>
      <c r="E83" s="369"/>
      <c r="F83" s="380"/>
      <c r="G83" s="380"/>
      <c r="H83" s="381"/>
      <c r="I83" s="381"/>
      <c r="J83" s="380"/>
      <c r="K83" s="284"/>
    </row>
    <row r="84" spans="1:11" s="281" customFormat="1" ht="12.75" customHeight="1">
      <c r="A84" s="312" t="s">
        <v>185</v>
      </c>
      <c r="B84" s="443" t="s">
        <v>191</v>
      </c>
      <c r="C84" s="464"/>
      <c r="D84" s="368"/>
      <c r="E84" s="369"/>
      <c r="F84" s="380"/>
      <c r="G84" s="380"/>
      <c r="H84" s="381"/>
      <c r="I84" s="381"/>
      <c r="J84" s="380"/>
      <c r="K84" s="284"/>
    </row>
    <row r="85" spans="1:11" s="281" customFormat="1" ht="12.75" customHeight="1">
      <c r="A85" s="360" t="s">
        <v>238</v>
      </c>
      <c r="B85" s="437" t="s">
        <v>195</v>
      </c>
      <c r="C85" s="438"/>
      <c r="D85" s="373"/>
      <c r="E85" s="374"/>
      <c r="F85" s="380"/>
      <c r="G85" s="380"/>
      <c r="H85" s="381"/>
      <c r="I85" s="381"/>
      <c r="J85" s="380"/>
      <c r="K85" s="284"/>
    </row>
    <row r="86" spans="1:11" s="281" customFormat="1" ht="12.75" customHeight="1">
      <c r="A86" s="360" t="s">
        <v>239</v>
      </c>
      <c r="B86" s="437" t="s">
        <v>195</v>
      </c>
      <c r="C86" s="438"/>
      <c r="D86" s="373"/>
      <c r="E86" s="374"/>
      <c r="F86" s="380"/>
      <c r="G86" s="380"/>
      <c r="H86" s="381"/>
      <c r="I86" s="381"/>
      <c r="J86" s="380"/>
      <c r="K86" s="284"/>
    </row>
    <row r="87" spans="1:11" s="281" customFormat="1" ht="12.75" customHeight="1">
      <c r="A87" s="360" t="s">
        <v>240</v>
      </c>
      <c r="B87" s="437" t="s">
        <v>195</v>
      </c>
      <c r="C87" s="438"/>
      <c r="D87" s="373"/>
      <c r="E87" s="374"/>
      <c r="F87" s="380"/>
      <c r="G87" s="380"/>
      <c r="H87" s="381"/>
      <c r="I87" s="381"/>
      <c r="J87" s="380"/>
      <c r="K87" s="284"/>
    </row>
    <row r="88" spans="1:11" s="281" customFormat="1" ht="12.75" customHeight="1">
      <c r="A88" s="360" t="s">
        <v>241</v>
      </c>
      <c r="B88" s="437" t="s">
        <v>195</v>
      </c>
      <c r="C88" s="438"/>
      <c r="D88" s="326"/>
      <c r="E88" s="382"/>
      <c r="F88" s="380"/>
      <c r="G88" s="380"/>
      <c r="H88" s="381"/>
      <c r="I88" s="381"/>
      <c r="J88" s="380"/>
      <c r="K88" s="284"/>
    </row>
    <row r="89" spans="1:11" s="281" customFormat="1" ht="12.75" customHeight="1">
      <c r="A89" s="312" t="s">
        <v>186</v>
      </c>
      <c r="B89" s="441" t="s">
        <v>192</v>
      </c>
      <c r="C89" s="460"/>
      <c r="D89" s="368"/>
      <c r="E89" s="369"/>
      <c r="F89" s="380"/>
      <c r="G89" s="380"/>
      <c r="H89" s="381"/>
      <c r="I89" s="381"/>
      <c r="J89" s="380"/>
      <c r="K89" s="284"/>
    </row>
    <row r="90" spans="1:11" s="281" customFormat="1" ht="12.75" customHeight="1">
      <c r="A90" s="360" t="s">
        <v>242</v>
      </c>
      <c r="B90" s="437" t="s">
        <v>195</v>
      </c>
      <c r="C90" s="438"/>
      <c r="D90" s="373"/>
      <c r="E90" s="374"/>
      <c r="F90" s="380"/>
      <c r="G90" s="380"/>
      <c r="H90" s="381"/>
      <c r="I90" s="381"/>
      <c r="J90" s="380"/>
      <c r="K90" s="284"/>
    </row>
    <row r="91" spans="1:11" s="281" customFormat="1" ht="12.75" customHeight="1">
      <c r="A91" s="360" t="s">
        <v>243</v>
      </c>
      <c r="B91" s="437" t="s">
        <v>195</v>
      </c>
      <c r="C91" s="438"/>
      <c r="D91" s="373"/>
      <c r="E91" s="374"/>
      <c r="F91" s="380"/>
      <c r="G91" s="380"/>
      <c r="H91" s="381"/>
      <c r="I91" s="381"/>
      <c r="J91" s="380"/>
      <c r="K91" s="284"/>
    </row>
    <row r="92" spans="1:11" s="281" customFormat="1" ht="12.75" customHeight="1">
      <c r="A92" s="360" t="s">
        <v>244</v>
      </c>
      <c r="B92" s="437" t="s">
        <v>195</v>
      </c>
      <c r="C92" s="438"/>
      <c r="D92" s="373"/>
      <c r="E92" s="374"/>
      <c r="F92" s="380"/>
      <c r="G92" s="380"/>
      <c r="H92" s="381"/>
      <c r="I92" s="381"/>
      <c r="J92" s="380"/>
      <c r="K92" s="284"/>
    </row>
    <row r="93" spans="1:11" s="281" customFormat="1" ht="12.75" customHeight="1">
      <c r="A93" s="360" t="s">
        <v>245</v>
      </c>
      <c r="B93" s="437" t="s">
        <v>195</v>
      </c>
      <c r="C93" s="438"/>
      <c r="D93" s="373"/>
      <c r="E93" s="374"/>
      <c r="F93" s="380"/>
      <c r="G93" s="380"/>
      <c r="H93" s="381"/>
      <c r="I93" s="381"/>
      <c r="J93" s="380"/>
      <c r="K93" s="284"/>
    </row>
    <row r="94" spans="1:11" s="281" customFormat="1" ht="12.75" customHeight="1">
      <c r="A94" s="360" t="s">
        <v>246</v>
      </c>
      <c r="B94" s="437" t="s">
        <v>195</v>
      </c>
      <c r="C94" s="438"/>
      <c r="D94" s="373"/>
      <c r="E94" s="374"/>
      <c r="F94" s="380"/>
      <c r="G94" s="380"/>
      <c r="H94" s="381"/>
      <c r="I94" s="381"/>
      <c r="J94" s="380"/>
      <c r="K94" s="284"/>
    </row>
    <row r="95" spans="1:11" s="281" customFormat="1" ht="12.75" customHeight="1">
      <c r="A95" s="360" t="s">
        <v>247</v>
      </c>
      <c r="B95" s="371"/>
      <c r="C95" s="372" t="s">
        <v>195</v>
      </c>
      <c r="D95" s="373"/>
      <c r="E95" s="374"/>
      <c r="F95" s="380"/>
      <c r="G95" s="380"/>
      <c r="H95" s="381"/>
      <c r="I95" s="381"/>
      <c r="J95" s="380"/>
      <c r="K95" s="284"/>
    </row>
    <row r="96" spans="1:11" s="281" customFormat="1" ht="12.75" customHeight="1">
      <c r="A96" s="312" t="s">
        <v>187</v>
      </c>
      <c r="B96" s="441" t="s">
        <v>193</v>
      </c>
      <c r="C96" s="460"/>
      <c r="D96" s="368"/>
      <c r="E96" s="369"/>
      <c r="F96" s="380"/>
      <c r="G96" s="380"/>
      <c r="H96" s="381"/>
      <c r="I96" s="381"/>
      <c r="J96" s="380"/>
      <c r="K96" s="284"/>
    </row>
    <row r="97" spans="1:12" s="281" customFormat="1" ht="12.75" customHeight="1">
      <c r="A97" s="360" t="s">
        <v>248</v>
      </c>
      <c r="B97" s="437" t="s">
        <v>195</v>
      </c>
      <c r="C97" s="438"/>
      <c r="D97" s="373"/>
      <c r="E97" s="374"/>
      <c r="F97" s="380"/>
      <c r="G97" s="380"/>
      <c r="H97" s="381"/>
      <c r="I97" s="381"/>
      <c r="J97" s="380"/>
      <c r="K97" s="284"/>
    </row>
    <row r="98" spans="1:12" s="281" customFormat="1" ht="12.75" customHeight="1">
      <c r="A98" s="360" t="s">
        <v>249</v>
      </c>
      <c r="B98" s="437" t="s">
        <v>195</v>
      </c>
      <c r="C98" s="438"/>
      <c r="D98" s="373"/>
      <c r="E98" s="374"/>
      <c r="F98" s="380"/>
      <c r="G98" s="380"/>
      <c r="H98" s="381"/>
      <c r="I98" s="381"/>
      <c r="J98" s="380"/>
      <c r="K98" s="284"/>
    </row>
    <row r="99" spans="1:12" s="281" customFormat="1" ht="12.75" customHeight="1">
      <c r="A99" s="360" t="s">
        <v>250</v>
      </c>
      <c r="B99" s="437" t="s">
        <v>195</v>
      </c>
      <c r="C99" s="438"/>
      <c r="D99" s="373"/>
      <c r="E99" s="374"/>
      <c r="F99" s="380"/>
      <c r="G99" s="380"/>
      <c r="H99" s="381"/>
      <c r="I99" s="381"/>
      <c r="J99" s="380"/>
      <c r="K99" s="284"/>
    </row>
    <row r="100" spans="1:12" s="281" customFormat="1" ht="12.75" customHeight="1">
      <c r="A100" s="312" t="s">
        <v>188</v>
      </c>
      <c r="B100" s="441" t="s">
        <v>194</v>
      </c>
      <c r="C100" s="460"/>
      <c r="D100" s="368"/>
      <c r="E100" s="369"/>
      <c r="F100" s="380"/>
      <c r="G100" s="380"/>
      <c r="H100" s="381"/>
      <c r="I100" s="381"/>
      <c r="J100" s="380"/>
      <c r="K100" s="284"/>
    </row>
    <row r="101" spans="1:12" s="281" customFormat="1" ht="12.75" customHeight="1">
      <c r="A101" s="360" t="s">
        <v>251</v>
      </c>
      <c r="B101" s="437" t="s">
        <v>195</v>
      </c>
      <c r="C101" s="438"/>
      <c r="D101" s="373"/>
      <c r="E101" s="369"/>
      <c r="F101" s="380"/>
      <c r="G101" s="380"/>
      <c r="H101" s="381"/>
      <c r="I101" s="381"/>
      <c r="J101" s="380"/>
      <c r="K101" s="284"/>
    </row>
    <row r="102" spans="1:12" s="281" customFormat="1" ht="12.75" customHeight="1">
      <c r="A102" s="360" t="s">
        <v>256</v>
      </c>
      <c r="B102" s="437" t="s">
        <v>195</v>
      </c>
      <c r="C102" s="438"/>
      <c r="D102" s="373"/>
      <c r="E102" s="369"/>
      <c r="F102" s="380"/>
      <c r="G102" s="380"/>
      <c r="H102" s="381"/>
      <c r="I102" s="381"/>
      <c r="J102" s="380"/>
      <c r="K102" s="284"/>
    </row>
    <row r="103" spans="1:12" s="281" customFormat="1" ht="12.75" customHeight="1">
      <c r="A103" s="360" t="s">
        <v>257</v>
      </c>
      <c r="B103" s="437" t="s">
        <v>195</v>
      </c>
      <c r="C103" s="438"/>
      <c r="D103" s="373"/>
      <c r="E103" s="374"/>
      <c r="F103" s="380"/>
      <c r="G103" s="380"/>
      <c r="H103" s="381"/>
      <c r="I103" s="381"/>
      <c r="J103" s="380"/>
      <c r="K103" s="284"/>
    </row>
    <row r="104" spans="1:12" s="281" customFormat="1" ht="12.75" customHeight="1">
      <c r="A104" s="312" t="s">
        <v>189</v>
      </c>
      <c r="B104" s="443" t="s">
        <v>138</v>
      </c>
      <c r="C104" s="460"/>
      <c r="D104" s="368"/>
      <c r="E104" s="369"/>
      <c r="F104" s="380"/>
      <c r="G104" s="380"/>
      <c r="H104" s="381"/>
      <c r="I104" s="381"/>
      <c r="J104" s="380"/>
      <c r="K104" s="284"/>
    </row>
    <row r="105" spans="1:12" s="281" customFormat="1" ht="12.75" customHeight="1">
      <c r="A105" s="360" t="s">
        <v>252</v>
      </c>
      <c r="B105" s="437" t="s">
        <v>140</v>
      </c>
      <c r="C105" s="438"/>
      <c r="D105" s="373"/>
      <c r="E105" s="374"/>
      <c r="F105" s="380"/>
      <c r="G105" s="380"/>
      <c r="H105" s="381"/>
      <c r="I105" s="381"/>
      <c r="J105" s="380"/>
      <c r="K105" s="284"/>
    </row>
    <row r="106" spans="1:12" s="281" customFormat="1" ht="12.75" customHeight="1">
      <c r="A106" s="360" t="s">
        <v>253</v>
      </c>
      <c r="B106" s="437" t="s">
        <v>142</v>
      </c>
      <c r="C106" s="438"/>
      <c r="D106" s="373"/>
      <c r="E106" s="374"/>
      <c r="F106" s="380"/>
      <c r="G106" s="380"/>
      <c r="H106" s="381"/>
      <c r="I106" s="381"/>
      <c r="J106" s="380"/>
      <c r="K106" s="284"/>
    </row>
    <row r="107" spans="1:12" s="281" customFormat="1" ht="12.75" customHeight="1">
      <c r="A107" s="360" t="s">
        <v>254</v>
      </c>
      <c r="B107" s="437" t="s">
        <v>144</v>
      </c>
      <c r="C107" s="438"/>
      <c r="D107" s="373"/>
      <c r="E107" s="374"/>
      <c r="F107" s="380"/>
      <c r="G107" s="380"/>
      <c r="H107" s="381"/>
      <c r="I107" s="381"/>
      <c r="J107" s="380"/>
      <c r="K107" s="284"/>
    </row>
    <row r="108" spans="1:12" s="281" customFormat="1" ht="21.75" customHeight="1">
      <c r="A108" s="360" t="s">
        <v>255</v>
      </c>
      <c r="B108" s="437" t="s">
        <v>146</v>
      </c>
      <c r="C108" s="438"/>
      <c r="D108" s="373"/>
      <c r="E108" s="374"/>
      <c r="F108" s="380"/>
      <c r="G108" s="380"/>
      <c r="H108" s="381"/>
      <c r="I108" s="381"/>
      <c r="J108" s="380"/>
      <c r="K108" s="284"/>
    </row>
    <row r="109" spans="1:12" s="281" customFormat="1" ht="2.1" customHeight="1">
      <c r="A109" s="360"/>
      <c r="B109" s="371"/>
      <c r="C109" s="372"/>
      <c r="D109" s="373"/>
      <c r="E109" s="374"/>
      <c r="F109" s="380"/>
      <c r="G109" s="380"/>
      <c r="H109" s="381"/>
      <c r="I109" s="383"/>
      <c r="J109" s="384"/>
      <c r="K109" s="284"/>
    </row>
    <row r="110" spans="1:12" s="281" customFormat="1" ht="18" customHeight="1">
      <c r="A110" s="312">
        <v>12</v>
      </c>
      <c r="B110" s="441" t="s">
        <v>286</v>
      </c>
      <c r="C110" s="460"/>
      <c r="D110" s="368"/>
      <c r="E110" s="369"/>
      <c r="F110" s="380"/>
      <c r="G110" s="380"/>
      <c r="H110" s="381"/>
      <c r="I110" s="381"/>
      <c r="J110" s="380"/>
      <c r="K110" s="284"/>
      <c r="L110" s="285"/>
    </row>
    <row r="111" spans="1:12" ht="7.5" customHeight="1">
      <c r="A111" s="385"/>
      <c r="B111" s="297"/>
      <c r="C111" s="297"/>
      <c r="D111" s="386"/>
      <c r="E111" s="386"/>
      <c r="F111" s="381"/>
      <c r="G111" s="381"/>
      <c r="H111" s="381"/>
      <c r="I111" s="381"/>
      <c r="J111" s="381"/>
      <c r="K111" s="277"/>
    </row>
    <row r="112" spans="1:12" s="281" customFormat="1" ht="25.5" customHeight="1">
      <c r="A112" s="331">
        <v>13</v>
      </c>
      <c r="B112" s="454" t="s">
        <v>196</v>
      </c>
      <c r="C112" s="455"/>
      <c r="D112" s="349"/>
      <c r="E112" s="387"/>
      <c r="F112" s="380"/>
      <c r="G112" s="380"/>
      <c r="H112" s="381"/>
      <c r="I112" s="381"/>
      <c r="J112" s="380"/>
      <c r="K112" s="284"/>
    </row>
    <row r="113" spans="1:12" ht="21" customHeight="1">
      <c r="A113" s="388" t="s">
        <v>197</v>
      </c>
      <c r="B113" s="465" t="s">
        <v>196</v>
      </c>
      <c r="C113" s="466"/>
      <c r="D113" s="390"/>
      <c r="E113" s="391"/>
      <c r="F113" s="380"/>
      <c r="G113" s="380"/>
      <c r="H113" s="381"/>
      <c r="I113" s="381"/>
      <c r="J113" s="380"/>
    </row>
    <row r="114" spans="1:12" ht="12.75" customHeight="1">
      <c r="A114" s="388" t="s">
        <v>198</v>
      </c>
      <c r="B114" s="389"/>
      <c r="C114" s="325"/>
      <c r="D114" s="390"/>
      <c r="E114" s="391"/>
      <c r="F114" s="380"/>
      <c r="G114" s="380"/>
      <c r="H114" s="381"/>
      <c r="I114" s="381"/>
      <c r="J114" s="380"/>
    </row>
    <row r="115" spans="1:12" ht="12.75" customHeight="1">
      <c r="A115" s="392" t="s">
        <v>199</v>
      </c>
      <c r="B115" s="366"/>
      <c r="C115" s="367"/>
      <c r="D115" s="390"/>
      <c r="E115" s="391"/>
      <c r="F115" s="380"/>
      <c r="G115" s="380"/>
      <c r="H115" s="381"/>
      <c r="I115" s="381"/>
      <c r="J115" s="380"/>
    </row>
    <row r="116" spans="1:12" ht="8.1" customHeight="1">
      <c r="A116" s="385"/>
      <c r="B116" s="297"/>
      <c r="C116" s="297"/>
      <c r="D116" s="386"/>
      <c r="E116" s="386"/>
      <c r="F116" s="393"/>
      <c r="G116" s="394"/>
      <c r="H116" s="394"/>
      <c r="I116" s="394"/>
      <c r="J116" s="394"/>
    </row>
    <row r="117" spans="1:12" s="281" customFormat="1" ht="18" customHeight="1">
      <c r="A117" s="312">
        <v>14</v>
      </c>
      <c r="B117" s="441" t="s">
        <v>174</v>
      </c>
      <c r="C117" s="442" t="s">
        <v>149</v>
      </c>
      <c r="D117" s="395"/>
      <c r="E117" s="387"/>
      <c r="F117" s="380"/>
      <c r="G117" s="380"/>
      <c r="H117" s="434"/>
      <c r="I117" s="368"/>
      <c r="J117" s="396"/>
      <c r="K117" s="284"/>
      <c r="L117" s="285"/>
    </row>
    <row r="118" spans="1:12" s="287" customFormat="1" ht="11.25">
      <c r="A118" s="397"/>
      <c r="B118" s="367"/>
      <c r="C118" s="367"/>
      <c r="D118" s="398"/>
      <c r="E118" s="399"/>
      <c r="F118" s="399"/>
      <c r="G118" s="400"/>
      <c r="H118" s="400"/>
      <c r="I118" s="400"/>
      <c r="J118" s="400"/>
      <c r="K118" s="277"/>
    </row>
    <row r="119" spans="1:12" s="281" customFormat="1" ht="24.95" customHeight="1">
      <c r="A119" s="401">
        <v>15</v>
      </c>
      <c r="B119" s="443" t="s">
        <v>150</v>
      </c>
      <c r="C119" s="444"/>
      <c r="D119" s="395"/>
      <c r="E119" s="395"/>
      <c r="F119" s="380"/>
      <c r="G119" s="380"/>
      <c r="H119" s="381"/>
      <c r="I119" s="381"/>
      <c r="J119" s="380"/>
      <c r="K119" s="284"/>
    </row>
    <row r="120" spans="1:12" s="287" customFormat="1" ht="23.65" customHeight="1">
      <c r="A120" s="385"/>
      <c r="B120" s="402"/>
      <c r="C120" s="402"/>
      <c r="D120" s="403"/>
      <c r="E120" s="404"/>
      <c r="F120" s="405"/>
      <c r="G120" s="406"/>
      <c r="H120" s="406"/>
      <c r="I120" s="406"/>
      <c r="J120" s="406"/>
      <c r="K120" s="277"/>
    </row>
    <row r="121" spans="1:12" s="281" customFormat="1" ht="16.5" customHeight="1">
      <c r="A121" s="407" t="s">
        <v>175</v>
      </c>
      <c r="B121" s="336"/>
      <c r="C121" s="336"/>
      <c r="D121" s="338"/>
      <c r="E121" s="341"/>
      <c r="F121" s="342"/>
      <c r="G121" s="342"/>
      <c r="H121" s="342"/>
      <c r="I121" s="342"/>
      <c r="J121" s="342"/>
      <c r="K121" s="280"/>
    </row>
    <row r="122" spans="1:12" ht="11.25" customHeight="1">
      <c r="A122" s="408"/>
      <c r="B122" s="343"/>
      <c r="C122" s="343"/>
      <c r="D122" s="344"/>
      <c r="E122" s="293"/>
      <c r="F122" s="294"/>
      <c r="G122" s="292"/>
      <c r="H122" s="292"/>
      <c r="I122" s="292"/>
      <c r="J122" s="295"/>
    </row>
    <row r="123" spans="1:12" ht="27" customHeight="1">
      <c r="A123" s="408"/>
      <c r="B123" s="343"/>
      <c r="C123" s="343"/>
      <c r="D123" s="435" t="s">
        <v>304</v>
      </c>
      <c r="E123" s="435" t="s">
        <v>305</v>
      </c>
      <c r="F123" s="435" t="s">
        <v>306</v>
      </c>
      <c r="G123" s="435" t="s">
        <v>307</v>
      </c>
      <c r="H123" s="436" t="s">
        <v>308</v>
      </c>
      <c r="I123" s="436" t="s">
        <v>310</v>
      </c>
      <c r="J123" s="311" t="s">
        <v>301</v>
      </c>
    </row>
    <row r="124" spans="1:12" ht="3" customHeight="1">
      <c r="A124" s="408"/>
      <c r="B124" s="343"/>
      <c r="C124" s="343"/>
      <c r="D124" s="409"/>
      <c r="E124" s="293"/>
      <c r="F124" s="294"/>
      <c r="G124" s="292"/>
      <c r="H124" s="292"/>
      <c r="I124" s="292"/>
      <c r="J124" s="295"/>
    </row>
    <row r="125" spans="1:12" ht="27.95" customHeight="1">
      <c r="A125" s="312">
        <v>16</v>
      </c>
      <c r="B125" s="445" t="s">
        <v>266</v>
      </c>
      <c r="C125" s="446"/>
      <c r="D125" s="410"/>
      <c r="E125" s="411"/>
      <c r="F125" s="412"/>
      <c r="G125" s="412"/>
      <c r="H125" s="413"/>
      <c r="I125" s="413"/>
      <c r="J125" s="414"/>
    </row>
    <row r="126" spans="1:12" ht="12.75" customHeight="1">
      <c r="A126" s="392" t="s">
        <v>275</v>
      </c>
      <c r="B126" s="447" t="s">
        <v>153</v>
      </c>
      <c r="C126" s="448"/>
      <c r="D126" s="390"/>
      <c r="E126" s="415"/>
      <c r="F126" s="412"/>
      <c r="G126" s="412"/>
      <c r="H126" s="413"/>
      <c r="I126" s="413"/>
      <c r="J126" s="414"/>
    </row>
    <row r="127" spans="1:12" ht="12.75" customHeight="1">
      <c r="A127" s="392" t="s">
        <v>276</v>
      </c>
      <c r="B127" s="451" t="s">
        <v>281</v>
      </c>
      <c r="C127" s="452"/>
      <c r="D127" s="390"/>
      <c r="E127" s="415"/>
      <c r="F127" s="412"/>
      <c r="G127" s="412"/>
      <c r="H127" s="413"/>
      <c r="I127" s="413"/>
      <c r="J127" s="414"/>
    </row>
    <row r="128" spans="1:12" ht="12.75" customHeight="1">
      <c r="A128" s="392" t="s">
        <v>277</v>
      </c>
      <c r="B128" s="471" t="s">
        <v>282</v>
      </c>
      <c r="C128" s="472"/>
      <c r="D128" s="390"/>
      <c r="E128" s="415"/>
      <c r="F128" s="412"/>
      <c r="G128" s="412"/>
      <c r="H128" s="413"/>
      <c r="I128" s="413"/>
      <c r="J128" s="414"/>
    </row>
    <row r="129" spans="1:15" ht="12.75" customHeight="1">
      <c r="A129" s="392" t="s">
        <v>278</v>
      </c>
      <c r="B129" s="447" t="s">
        <v>159</v>
      </c>
      <c r="C129" s="448"/>
      <c r="D129" s="390"/>
      <c r="E129" s="415"/>
      <c r="F129" s="412"/>
      <c r="G129" s="412"/>
      <c r="H129" s="413"/>
      <c r="I129" s="413"/>
      <c r="J129" s="414"/>
    </row>
    <row r="130" spans="1:15" ht="12.75" customHeight="1">
      <c r="A130" s="392" t="s">
        <v>279</v>
      </c>
      <c r="B130" s="447" t="s">
        <v>161</v>
      </c>
      <c r="C130" s="448"/>
      <c r="D130" s="390"/>
      <c r="E130" s="415"/>
      <c r="F130" s="412"/>
      <c r="G130" s="412"/>
      <c r="H130" s="413"/>
      <c r="I130" s="413"/>
      <c r="J130" s="414"/>
    </row>
    <row r="131" spans="1:15" ht="12.75" customHeight="1">
      <c r="A131" s="416" t="s">
        <v>280</v>
      </c>
      <c r="B131" s="447" t="s">
        <v>163</v>
      </c>
      <c r="C131" s="448"/>
      <c r="D131" s="390"/>
      <c r="E131" s="415"/>
      <c r="F131" s="412"/>
      <c r="G131" s="412"/>
      <c r="H131" s="413"/>
      <c r="I131" s="413"/>
      <c r="J131" s="414"/>
    </row>
    <row r="132" spans="1:15" ht="20.100000000000001" customHeight="1">
      <c r="A132" s="408"/>
      <c r="B132" s="343"/>
      <c r="C132" s="343"/>
      <c r="D132" s="417"/>
      <c r="E132" s="418"/>
      <c r="F132" s="419"/>
      <c r="G132" s="420"/>
      <c r="H132" s="420"/>
      <c r="I132" s="420"/>
      <c r="J132" s="421"/>
    </row>
    <row r="133" spans="1:15" ht="27.95" customHeight="1">
      <c r="A133" s="312">
        <v>17</v>
      </c>
      <c r="B133" s="445" t="s">
        <v>290</v>
      </c>
      <c r="C133" s="446"/>
      <c r="D133" s="435" t="s">
        <v>304</v>
      </c>
      <c r="E133" s="435" t="s">
        <v>305</v>
      </c>
      <c r="F133" s="435" t="s">
        <v>306</v>
      </c>
      <c r="G133" s="435" t="s">
        <v>307</v>
      </c>
      <c r="H133" s="436" t="s">
        <v>308</v>
      </c>
      <c r="I133" s="436" t="s">
        <v>310</v>
      </c>
      <c r="J133" s="311" t="s">
        <v>301</v>
      </c>
    </row>
    <row r="134" spans="1:15" s="289" customFormat="1" ht="15" customHeight="1">
      <c r="A134" s="392" t="s">
        <v>260</v>
      </c>
      <c r="B134" s="447" t="s">
        <v>153</v>
      </c>
      <c r="C134" s="448"/>
      <c r="D134" s="390"/>
      <c r="E134" s="415"/>
      <c r="F134" s="412"/>
      <c r="G134" s="412"/>
      <c r="H134" s="413"/>
      <c r="I134" s="413"/>
      <c r="J134" s="414"/>
      <c r="K134" s="271"/>
      <c r="L134" s="272"/>
      <c r="M134" s="272"/>
      <c r="N134" s="272"/>
      <c r="O134" s="272"/>
    </row>
    <row r="135" spans="1:15" s="289" customFormat="1" ht="15" customHeight="1">
      <c r="A135" s="392" t="s">
        <v>261</v>
      </c>
      <c r="B135" s="447" t="s">
        <v>281</v>
      </c>
      <c r="C135" s="448"/>
      <c r="D135" s="390"/>
      <c r="E135" s="415"/>
      <c r="F135" s="412"/>
      <c r="G135" s="412"/>
      <c r="H135" s="413"/>
      <c r="I135" s="413"/>
      <c r="J135" s="414"/>
      <c r="K135" s="271"/>
      <c r="L135" s="272"/>
      <c r="M135" s="272"/>
      <c r="N135" s="272"/>
      <c r="O135" s="272"/>
    </row>
    <row r="136" spans="1:15" s="289" customFormat="1" ht="15" customHeight="1">
      <c r="A136" s="392" t="s">
        <v>262</v>
      </c>
      <c r="B136" s="449" t="s">
        <v>282</v>
      </c>
      <c r="C136" s="450"/>
      <c r="D136" s="390"/>
      <c r="E136" s="415"/>
      <c r="F136" s="412"/>
      <c r="G136" s="412"/>
      <c r="H136" s="413"/>
      <c r="I136" s="413"/>
      <c r="J136" s="414"/>
      <c r="K136" s="271"/>
      <c r="L136" s="272"/>
      <c r="M136" s="272"/>
      <c r="N136" s="272"/>
      <c r="O136" s="272"/>
    </row>
    <row r="137" spans="1:15" s="289" customFormat="1" ht="15" customHeight="1">
      <c r="A137" s="392" t="s">
        <v>263</v>
      </c>
      <c r="B137" s="447" t="s">
        <v>159</v>
      </c>
      <c r="C137" s="448"/>
      <c r="D137" s="390"/>
      <c r="E137" s="415"/>
      <c r="F137" s="412"/>
      <c r="G137" s="412"/>
      <c r="H137" s="413"/>
      <c r="I137" s="413"/>
      <c r="J137" s="414"/>
      <c r="K137" s="271"/>
      <c r="L137" s="272"/>
      <c r="M137" s="272"/>
      <c r="N137" s="272"/>
      <c r="O137" s="272"/>
    </row>
    <row r="138" spans="1:15" s="289" customFormat="1" ht="15" customHeight="1">
      <c r="A138" s="392" t="s">
        <v>264</v>
      </c>
      <c r="B138" s="447" t="s">
        <v>161</v>
      </c>
      <c r="C138" s="448"/>
      <c r="D138" s="390"/>
      <c r="E138" s="415"/>
      <c r="F138" s="412"/>
      <c r="G138" s="412"/>
      <c r="H138" s="413"/>
      <c r="I138" s="413"/>
      <c r="J138" s="414"/>
      <c r="K138" s="271"/>
      <c r="L138" s="272"/>
      <c r="M138" s="272"/>
      <c r="N138" s="272"/>
      <c r="O138" s="272"/>
    </row>
    <row r="139" spans="1:15" s="289" customFormat="1" ht="15" customHeight="1">
      <c r="A139" s="416" t="s">
        <v>265</v>
      </c>
      <c r="B139" s="451" t="s">
        <v>163</v>
      </c>
      <c r="C139" s="452"/>
      <c r="D139" s="390"/>
      <c r="E139" s="415"/>
      <c r="F139" s="412"/>
      <c r="G139" s="412"/>
      <c r="H139" s="413"/>
      <c r="I139" s="413"/>
      <c r="J139" s="414"/>
      <c r="K139" s="271"/>
      <c r="L139" s="272"/>
      <c r="M139" s="272"/>
      <c r="N139" s="272"/>
      <c r="O139" s="272"/>
    </row>
    <row r="140" spans="1:15" s="281" customFormat="1" ht="20.100000000000001" customHeight="1">
      <c r="A140" s="408"/>
      <c r="B140" s="358"/>
      <c r="C140" s="358"/>
      <c r="D140" s="422"/>
      <c r="E140" s="423"/>
      <c r="F140" s="423"/>
      <c r="G140" s="423"/>
      <c r="H140" s="423"/>
      <c r="I140" s="423"/>
      <c r="J140" s="424"/>
      <c r="K140" s="284"/>
    </row>
    <row r="141" spans="1:15" ht="27.95" customHeight="1">
      <c r="A141" s="312">
        <v>18</v>
      </c>
      <c r="B141" s="445" t="s">
        <v>267</v>
      </c>
      <c r="C141" s="446" t="s">
        <v>164</v>
      </c>
      <c r="D141" s="435" t="s">
        <v>304</v>
      </c>
      <c r="E141" s="435" t="s">
        <v>305</v>
      </c>
      <c r="F141" s="435" t="s">
        <v>306</v>
      </c>
      <c r="G141" s="435" t="s">
        <v>307</v>
      </c>
      <c r="H141" s="436" t="s">
        <v>308</v>
      </c>
      <c r="I141" s="436" t="s">
        <v>310</v>
      </c>
      <c r="J141" s="311" t="s">
        <v>301</v>
      </c>
    </row>
    <row r="142" spans="1:15" s="289" customFormat="1" ht="15" customHeight="1">
      <c r="A142" s="416" t="s">
        <v>268</v>
      </c>
      <c r="B142" s="447" t="s">
        <v>153</v>
      </c>
      <c r="C142" s="448"/>
      <c r="D142" s="390"/>
      <c r="E142" s="425"/>
      <c r="F142" s="412"/>
      <c r="G142" s="412"/>
      <c r="H142" s="413"/>
      <c r="I142" s="413"/>
      <c r="J142" s="414"/>
      <c r="K142" s="271"/>
      <c r="L142" s="272"/>
      <c r="M142" s="272"/>
      <c r="N142" s="272"/>
      <c r="O142" s="272"/>
    </row>
    <row r="143" spans="1:15" s="289" customFormat="1" ht="15" customHeight="1">
      <c r="A143" s="416" t="s">
        <v>269</v>
      </c>
      <c r="B143" s="447" t="s">
        <v>281</v>
      </c>
      <c r="C143" s="448"/>
      <c r="D143" s="390"/>
      <c r="E143" s="425"/>
      <c r="F143" s="412"/>
      <c r="G143" s="412"/>
      <c r="H143" s="413"/>
      <c r="I143" s="413"/>
      <c r="J143" s="414"/>
      <c r="K143" s="271"/>
      <c r="L143" s="272"/>
      <c r="M143" s="272"/>
      <c r="N143" s="272"/>
      <c r="O143" s="272"/>
    </row>
    <row r="144" spans="1:15" s="289" customFormat="1" ht="15" customHeight="1">
      <c r="A144" s="416" t="s">
        <v>270</v>
      </c>
      <c r="B144" s="471" t="s">
        <v>282</v>
      </c>
      <c r="C144" s="472"/>
      <c r="D144" s="390"/>
      <c r="E144" s="411"/>
      <c r="F144" s="412"/>
      <c r="G144" s="412"/>
      <c r="H144" s="413"/>
      <c r="I144" s="413"/>
      <c r="J144" s="414"/>
      <c r="K144" s="271"/>
      <c r="L144" s="272"/>
      <c r="M144" s="272"/>
      <c r="N144" s="272"/>
      <c r="O144" s="272"/>
    </row>
    <row r="145" spans="1:15" s="289" customFormat="1" ht="15" customHeight="1">
      <c r="A145" s="416" t="s">
        <v>271</v>
      </c>
      <c r="B145" s="447" t="s">
        <v>159</v>
      </c>
      <c r="C145" s="448"/>
      <c r="D145" s="390"/>
      <c r="E145" s="411"/>
      <c r="F145" s="412"/>
      <c r="G145" s="412"/>
      <c r="H145" s="413"/>
      <c r="I145" s="413"/>
      <c r="J145" s="414"/>
      <c r="K145" s="271"/>
      <c r="L145" s="272"/>
      <c r="M145" s="272"/>
      <c r="N145" s="272"/>
      <c r="O145" s="272"/>
    </row>
    <row r="146" spans="1:15" s="289" customFormat="1" ht="15" customHeight="1">
      <c r="A146" s="392" t="s">
        <v>272</v>
      </c>
      <c r="B146" s="447" t="s">
        <v>161</v>
      </c>
      <c r="C146" s="448"/>
      <c r="D146" s="390"/>
      <c r="E146" s="411"/>
      <c r="F146" s="412"/>
      <c r="G146" s="412"/>
      <c r="H146" s="413"/>
      <c r="I146" s="413"/>
      <c r="J146" s="414"/>
      <c r="K146" s="271"/>
      <c r="L146" s="272"/>
      <c r="M146" s="272"/>
      <c r="N146" s="272"/>
      <c r="O146" s="272"/>
    </row>
    <row r="147" spans="1:15" s="289" customFormat="1" ht="15" customHeight="1">
      <c r="A147" s="416" t="s">
        <v>273</v>
      </c>
      <c r="B147" s="447" t="s">
        <v>163</v>
      </c>
      <c r="C147" s="448"/>
      <c r="D147" s="390"/>
      <c r="E147" s="411"/>
      <c r="F147" s="412"/>
      <c r="G147" s="412"/>
      <c r="H147" s="413"/>
      <c r="I147" s="413"/>
      <c r="J147" s="414"/>
      <c r="K147" s="271"/>
      <c r="L147" s="272"/>
      <c r="M147" s="272"/>
      <c r="N147" s="272"/>
      <c r="O147" s="272"/>
    </row>
    <row r="148" spans="1:15">
      <c r="A148" s="288"/>
    </row>
    <row r="149" spans="1:15">
      <c r="A149" s="288"/>
    </row>
    <row r="150" spans="1:15">
      <c r="A150" s="288"/>
    </row>
    <row r="151" spans="1:15">
      <c r="A151" s="288"/>
    </row>
    <row r="152" spans="1:15">
      <c r="A152" s="288"/>
    </row>
    <row r="153" spans="1:15">
      <c r="A153" s="288"/>
    </row>
    <row r="154" spans="1:15">
      <c r="A154" s="288"/>
    </row>
    <row r="155" spans="1:15">
      <c r="A155" s="288"/>
    </row>
    <row r="156" spans="1:15">
      <c r="A156" s="288"/>
    </row>
    <row r="157" spans="1:15">
      <c r="A157" s="288"/>
    </row>
    <row r="158" spans="1:15">
      <c r="A158" s="288"/>
    </row>
    <row r="159" spans="1:15">
      <c r="A159" s="288"/>
    </row>
    <row r="160" spans="1:15">
      <c r="A160" s="288"/>
    </row>
    <row r="161" spans="1:1">
      <c r="A161" s="288"/>
    </row>
    <row r="162" spans="1:1">
      <c r="A162" s="288"/>
    </row>
    <row r="163" spans="1:1">
      <c r="A163" s="288"/>
    </row>
    <row r="164" spans="1:1">
      <c r="A164" s="288"/>
    </row>
    <row r="165" spans="1:1">
      <c r="A165" s="288"/>
    </row>
    <row r="166" spans="1:1">
      <c r="A166" s="288"/>
    </row>
    <row r="167" spans="1:1">
      <c r="A167" s="288"/>
    </row>
  </sheetData>
  <mergeCells count="116">
    <mergeCell ref="B13:C13"/>
    <mergeCell ref="B147:C147"/>
    <mergeCell ref="B36:C36"/>
    <mergeCell ref="B66:C66"/>
    <mergeCell ref="B142:C142"/>
    <mergeCell ref="B143:C143"/>
    <mergeCell ref="B144:C144"/>
    <mergeCell ref="B145:C145"/>
    <mergeCell ref="B146:C146"/>
    <mergeCell ref="B108:C108"/>
    <mergeCell ref="B126:C126"/>
    <mergeCell ref="B127:C127"/>
    <mergeCell ref="B128:C128"/>
    <mergeCell ref="B129:C129"/>
    <mergeCell ref="B102:C102"/>
    <mergeCell ref="B103:C103"/>
    <mergeCell ref="B105:C105"/>
    <mergeCell ref="B106:C106"/>
    <mergeCell ref="B107:C107"/>
    <mergeCell ref="B94:C94"/>
    <mergeCell ref="B97:C97"/>
    <mergeCell ref="B98:C98"/>
    <mergeCell ref="B99:C99"/>
    <mergeCell ref="B101:C101"/>
    <mergeCell ref="B88:C88"/>
    <mergeCell ref="B90:C90"/>
    <mergeCell ref="B91:C91"/>
    <mergeCell ref="B92:C92"/>
    <mergeCell ref="B93:C93"/>
    <mergeCell ref="B80:C80"/>
    <mergeCell ref="B81:C81"/>
    <mergeCell ref="B85:C85"/>
    <mergeCell ref="B86:C86"/>
    <mergeCell ref="B87:C87"/>
    <mergeCell ref="B74:C74"/>
    <mergeCell ref="B75:C75"/>
    <mergeCell ref="B77:C77"/>
    <mergeCell ref="B78:C78"/>
    <mergeCell ref="B79:C79"/>
    <mergeCell ref="B69:C69"/>
    <mergeCell ref="B70:C70"/>
    <mergeCell ref="B71:C71"/>
    <mergeCell ref="B72:C72"/>
    <mergeCell ref="B73:C73"/>
    <mergeCell ref="B35:C35"/>
    <mergeCell ref="B44:C44"/>
    <mergeCell ref="B45:C45"/>
    <mergeCell ref="B46:C46"/>
    <mergeCell ref="B110:C110"/>
    <mergeCell ref="B43:C43"/>
    <mergeCell ref="B57:C57"/>
    <mergeCell ref="B76:C76"/>
    <mergeCell ref="B84:C84"/>
    <mergeCell ref="B89:C89"/>
    <mergeCell ref="B96:C96"/>
    <mergeCell ref="B100:C100"/>
    <mergeCell ref="B104:C104"/>
    <mergeCell ref="B49:C49"/>
    <mergeCell ref="B50:C50"/>
    <mergeCell ref="B51:C51"/>
    <mergeCell ref="B52:C52"/>
    <mergeCell ref="B53:C53"/>
    <mergeCell ref="B54:C54"/>
    <mergeCell ref="B55:C55"/>
    <mergeCell ref="B56:C56"/>
    <mergeCell ref="B83:C83"/>
    <mergeCell ref="B63:C63"/>
    <mergeCell ref="B64:C64"/>
    <mergeCell ref="I2:J2"/>
    <mergeCell ref="B23:C23"/>
    <mergeCell ref="B38:C38"/>
    <mergeCell ref="B40:C40"/>
    <mergeCell ref="B42:C42"/>
    <mergeCell ref="B31:C31"/>
    <mergeCell ref="E5:F5"/>
    <mergeCell ref="E7:F7"/>
    <mergeCell ref="A11:J11"/>
    <mergeCell ref="B14:C14"/>
    <mergeCell ref="B15:C15"/>
    <mergeCell ref="B32:C32"/>
    <mergeCell ref="B33:C33"/>
    <mergeCell ref="B37:C37"/>
    <mergeCell ref="B16:C16"/>
    <mergeCell ref="B17:C17"/>
    <mergeCell ref="B18:C18"/>
    <mergeCell ref="B19:C19"/>
    <mergeCell ref="B20:C20"/>
    <mergeCell ref="B21:C21"/>
    <mergeCell ref="B25:C25"/>
    <mergeCell ref="B26:C26"/>
    <mergeCell ref="B27:C27"/>
    <mergeCell ref="B34:C34"/>
    <mergeCell ref="B47:C47"/>
    <mergeCell ref="B48:C48"/>
    <mergeCell ref="B117:C117"/>
    <mergeCell ref="B119:C119"/>
    <mergeCell ref="B125:C125"/>
    <mergeCell ref="B133:C133"/>
    <mergeCell ref="B141:C141"/>
    <mergeCell ref="B130:C130"/>
    <mergeCell ref="B131:C131"/>
    <mergeCell ref="B134:C134"/>
    <mergeCell ref="B135:C135"/>
    <mergeCell ref="B136:C136"/>
    <mergeCell ref="B137:C137"/>
    <mergeCell ref="B138:C138"/>
    <mergeCell ref="B139:C139"/>
    <mergeCell ref="B113:C113"/>
    <mergeCell ref="B112:C112"/>
    <mergeCell ref="B65:C65"/>
    <mergeCell ref="B67:C67"/>
    <mergeCell ref="B68:C68"/>
    <mergeCell ref="B58:C58"/>
    <mergeCell ref="B59:C59"/>
    <mergeCell ref="B61:C61"/>
    <mergeCell ref="B62:C62"/>
  </mergeCells>
  <pageMargins left="0" right="0" top="0.55118110236220474" bottom="0" header="0.31496062992125984" footer="0.31496062992125984"/>
  <pageSetup paperSize="9" scale="80" orientation="portrait" r:id="rId1"/>
  <rowBreaks count="1" manualBreakCount="1">
    <brk id="12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65"/>
  <sheetViews>
    <sheetView topLeftCell="A49" workbookViewId="0">
      <selection activeCell="C1" sqref="C1:C64"/>
    </sheetView>
  </sheetViews>
  <sheetFormatPr defaultColWidth="8.7109375" defaultRowHeight="15"/>
  <sheetData>
    <row r="1" spans="1:3">
      <c r="A1" t="s">
        <v>190</v>
      </c>
      <c r="B1" s="261">
        <v>1</v>
      </c>
      <c r="C1" t="str">
        <f>A1&amp;B1</f>
        <v>5.1</v>
      </c>
    </row>
    <row r="2" spans="1:3">
      <c r="A2" t="s">
        <v>190</v>
      </c>
      <c r="B2" s="261" t="s">
        <v>41</v>
      </c>
      <c r="C2" t="str">
        <f t="shared" ref="C2:C64" si="0">A2&amp;B2</f>
        <v>5.1.1</v>
      </c>
    </row>
    <row r="3" spans="1:3">
      <c r="A3" t="s">
        <v>190</v>
      </c>
      <c r="B3" s="261" t="s">
        <v>43</v>
      </c>
      <c r="C3" t="str">
        <f t="shared" si="0"/>
        <v>5.1.1.1</v>
      </c>
    </row>
    <row r="4" spans="1:3">
      <c r="A4" t="s">
        <v>190</v>
      </c>
      <c r="B4" s="261" t="s">
        <v>45</v>
      </c>
      <c r="C4" t="str">
        <f t="shared" si="0"/>
        <v>5.1.1.1.1</v>
      </c>
    </row>
    <row r="5" spans="1:3">
      <c r="A5" t="s">
        <v>190</v>
      </c>
      <c r="B5" s="261" t="s">
        <v>47</v>
      </c>
      <c r="C5" t="str">
        <f t="shared" si="0"/>
        <v>5.1.1.1.2</v>
      </c>
    </row>
    <row r="6" spans="1:3">
      <c r="A6" t="s">
        <v>190</v>
      </c>
      <c r="B6" s="261" t="s">
        <v>49</v>
      </c>
      <c r="C6" t="str">
        <f t="shared" si="0"/>
        <v>5.1.1.2</v>
      </c>
    </row>
    <row r="7" spans="1:3">
      <c r="A7" t="s">
        <v>190</v>
      </c>
      <c r="B7" s="261" t="s">
        <v>51</v>
      </c>
      <c r="C7" t="str">
        <f t="shared" si="0"/>
        <v>5.1.1.2.1</v>
      </c>
    </row>
    <row r="8" spans="1:3">
      <c r="A8" t="s">
        <v>190</v>
      </c>
      <c r="B8" s="261" t="s">
        <v>52</v>
      </c>
      <c r="C8" t="str">
        <f t="shared" si="0"/>
        <v>5.1.1.2.2</v>
      </c>
    </row>
    <row r="9" spans="1:3">
      <c r="A9" t="s">
        <v>190</v>
      </c>
      <c r="B9" s="261" t="s">
        <v>53</v>
      </c>
      <c r="C9" t="str">
        <f t="shared" si="0"/>
        <v>5.1.1.3</v>
      </c>
    </row>
    <row r="10" spans="1:3">
      <c r="A10" t="s">
        <v>190</v>
      </c>
      <c r="B10" s="261" t="s">
        <v>55</v>
      </c>
      <c r="C10" t="str">
        <f t="shared" si="0"/>
        <v>5.1.1.3.1</v>
      </c>
    </row>
    <row r="11" spans="1:3">
      <c r="A11" t="s">
        <v>190</v>
      </c>
      <c r="B11" s="261" t="s">
        <v>56</v>
      </c>
      <c r="C11" t="str">
        <f t="shared" si="0"/>
        <v>5.1.1.3.2</v>
      </c>
    </row>
    <row r="12" spans="1:3">
      <c r="A12" t="s">
        <v>190</v>
      </c>
      <c r="B12" s="261" t="s">
        <v>57</v>
      </c>
      <c r="C12" t="str">
        <f t="shared" si="0"/>
        <v>5.1.1.4</v>
      </c>
    </row>
    <row r="13" spans="1:3">
      <c r="A13" t="s">
        <v>190</v>
      </c>
      <c r="B13" s="261" t="s">
        <v>59</v>
      </c>
      <c r="C13" t="str">
        <f t="shared" si="0"/>
        <v>5.1.1.4.1</v>
      </c>
    </row>
    <row r="14" spans="1:3">
      <c r="A14" t="s">
        <v>190</v>
      </c>
      <c r="B14" s="261" t="s">
        <v>60</v>
      </c>
      <c r="C14" t="str">
        <f t="shared" si="0"/>
        <v>5.1.1.4.2</v>
      </c>
    </row>
    <row r="15" spans="1:3">
      <c r="A15" t="s">
        <v>190</v>
      </c>
      <c r="B15" s="262">
        <v>2</v>
      </c>
      <c r="C15" t="str">
        <f t="shared" si="0"/>
        <v>5.2</v>
      </c>
    </row>
    <row r="16" spans="1:3">
      <c r="A16" t="s">
        <v>190</v>
      </c>
      <c r="B16" s="261" t="s">
        <v>30</v>
      </c>
      <c r="C16" t="str">
        <f t="shared" si="0"/>
        <v>5.2.1</v>
      </c>
    </row>
    <row r="17" spans="1:3">
      <c r="A17" t="s">
        <v>190</v>
      </c>
      <c r="B17" s="261" t="s">
        <v>32</v>
      </c>
      <c r="C17" t="str">
        <f t="shared" si="0"/>
        <v>5.2.2</v>
      </c>
    </row>
    <row r="18" spans="1:3">
      <c r="A18" t="s">
        <v>190</v>
      </c>
      <c r="B18" s="261" t="s">
        <v>34</v>
      </c>
      <c r="C18" t="str">
        <f t="shared" si="0"/>
        <v>5.2.3</v>
      </c>
    </row>
    <row r="19" spans="1:3">
      <c r="A19" t="s">
        <v>190</v>
      </c>
      <c r="B19" s="261" t="s">
        <v>65</v>
      </c>
      <c r="C19" t="str">
        <f t="shared" si="0"/>
        <v>5.2.4</v>
      </c>
    </row>
    <row r="20" spans="1:3">
      <c r="A20" t="s">
        <v>190</v>
      </c>
      <c r="B20" s="261" t="s">
        <v>67</v>
      </c>
      <c r="C20" t="str">
        <f t="shared" si="0"/>
        <v>5.2.5</v>
      </c>
    </row>
    <row r="21" spans="1:3">
      <c r="A21" t="s">
        <v>190</v>
      </c>
      <c r="B21" s="261" t="s">
        <v>69</v>
      </c>
      <c r="C21" t="str">
        <f t="shared" si="0"/>
        <v>5.2.6</v>
      </c>
    </row>
    <row r="22" spans="1:3">
      <c r="A22" t="s">
        <v>190</v>
      </c>
      <c r="B22" s="261" t="s">
        <v>71</v>
      </c>
      <c r="C22" t="str">
        <f t="shared" si="0"/>
        <v>5.2.7</v>
      </c>
    </row>
    <row r="23" spans="1:3">
      <c r="A23" t="s">
        <v>190</v>
      </c>
      <c r="B23" s="261" t="s">
        <v>73</v>
      </c>
      <c r="C23" t="str">
        <f t="shared" si="0"/>
        <v>5.2.8</v>
      </c>
    </row>
    <row r="24" spans="1:3">
      <c r="A24" t="s">
        <v>190</v>
      </c>
      <c r="B24" s="262">
        <v>3</v>
      </c>
      <c r="C24" t="str">
        <f t="shared" si="0"/>
        <v>5.3</v>
      </c>
    </row>
    <row r="25" spans="1:3">
      <c r="A25" t="s">
        <v>190</v>
      </c>
      <c r="B25" s="261" t="s">
        <v>76</v>
      </c>
      <c r="C25" t="str">
        <f t="shared" si="0"/>
        <v>5.3.1</v>
      </c>
    </row>
    <row r="26" spans="1:3">
      <c r="A26" t="s">
        <v>190</v>
      </c>
      <c r="B26" s="261" t="s">
        <v>78</v>
      </c>
      <c r="C26" t="str">
        <f t="shared" si="0"/>
        <v>5.3.2</v>
      </c>
    </row>
    <row r="27" spans="1:3">
      <c r="A27" t="s">
        <v>190</v>
      </c>
      <c r="B27" s="261" t="s">
        <v>78</v>
      </c>
      <c r="C27" t="str">
        <f t="shared" si="0"/>
        <v>5.3.2</v>
      </c>
    </row>
    <row r="28" spans="1:3">
      <c r="A28" t="s">
        <v>190</v>
      </c>
      <c r="B28" s="261" t="s">
        <v>81</v>
      </c>
      <c r="C28" t="str">
        <f t="shared" si="0"/>
        <v>5.3.3</v>
      </c>
    </row>
    <row r="29" spans="1:3">
      <c r="A29" t="s">
        <v>190</v>
      </c>
      <c r="B29" s="261" t="s">
        <v>83</v>
      </c>
      <c r="C29" t="str">
        <f t="shared" si="0"/>
        <v>5.3.4</v>
      </c>
    </row>
    <row r="30" spans="1:3">
      <c r="A30" t="s">
        <v>190</v>
      </c>
      <c r="B30" s="261" t="s">
        <v>85</v>
      </c>
      <c r="C30" t="str">
        <f t="shared" si="0"/>
        <v>5.3.5</v>
      </c>
    </row>
    <row r="31" spans="1:3">
      <c r="A31" t="s">
        <v>190</v>
      </c>
      <c r="B31" s="261" t="s">
        <v>87</v>
      </c>
      <c r="C31" t="str">
        <f t="shared" si="0"/>
        <v>5.3.6</v>
      </c>
    </row>
    <row r="32" spans="1:3">
      <c r="A32" t="s">
        <v>190</v>
      </c>
      <c r="B32" s="261" t="s">
        <v>89</v>
      </c>
      <c r="C32" t="str">
        <f t="shared" si="0"/>
        <v>5.3.7</v>
      </c>
    </row>
    <row r="33" spans="1:3">
      <c r="A33" t="s">
        <v>190</v>
      </c>
      <c r="B33" s="261" t="s">
        <v>91</v>
      </c>
      <c r="C33" t="str">
        <f t="shared" si="0"/>
        <v>5.3.8</v>
      </c>
    </row>
    <row r="34" spans="1:3">
      <c r="A34" t="s">
        <v>190</v>
      </c>
      <c r="B34" s="262">
        <v>4</v>
      </c>
      <c r="C34" t="str">
        <f t="shared" si="0"/>
        <v>5.4</v>
      </c>
    </row>
    <row r="35" spans="1:3">
      <c r="A35" t="s">
        <v>190</v>
      </c>
      <c r="B35" s="263" t="s">
        <v>93</v>
      </c>
      <c r="C35" t="str">
        <f t="shared" si="0"/>
        <v>5.4.1</v>
      </c>
    </row>
    <row r="36" spans="1:3">
      <c r="A36" t="s">
        <v>190</v>
      </c>
      <c r="B36" s="263" t="s">
        <v>95</v>
      </c>
      <c r="C36" t="str">
        <f t="shared" si="0"/>
        <v>5.4.2</v>
      </c>
    </row>
    <row r="37" spans="1:3">
      <c r="A37" t="s">
        <v>190</v>
      </c>
      <c r="B37" s="263" t="s">
        <v>97</v>
      </c>
      <c r="C37" t="str">
        <f t="shared" si="0"/>
        <v>5.4.3</v>
      </c>
    </row>
    <row r="38" spans="1:3">
      <c r="A38" t="s">
        <v>190</v>
      </c>
      <c r="B38" s="263" t="s">
        <v>99</v>
      </c>
      <c r="C38" t="str">
        <f t="shared" si="0"/>
        <v>5.4.5</v>
      </c>
    </row>
    <row r="39" spans="1:3">
      <c r="A39" t="s">
        <v>190</v>
      </c>
      <c r="B39" s="263" t="s">
        <v>101</v>
      </c>
      <c r="C39" t="str">
        <f t="shared" si="0"/>
        <v>5.4.6</v>
      </c>
    </row>
    <row r="40" spans="1:3">
      <c r="A40" t="s">
        <v>190</v>
      </c>
      <c r="B40" s="264"/>
      <c r="C40" t="str">
        <f t="shared" si="0"/>
        <v>5.</v>
      </c>
    </row>
    <row r="41" spans="1:3">
      <c r="A41" t="s">
        <v>190</v>
      </c>
      <c r="B41" s="262">
        <v>5</v>
      </c>
      <c r="C41" t="str">
        <f t="shared" si="0"/>
        <v>5.5</v>
      </c>
    </row>
    <row r="42" spans="1:3">
      <c r="A42" t="s">
        <v>190</v>
      </c>
      <c r="B42" s="262" t="s">
        <v>103</v>
      </c>
      <c r="C42" t="str">
        <f t="shared" si="0"/>
        <v>5.5.1</v>
      </c>
    </row>
    <row r="43" spans="1:3">
      <c r="A43" t="s">
        <v>190</v>
      </c>
      <c r="B43" s="261" t="s">
        <v>105</v>
      </c>
      <c r="C43" t="str">
        <f t="shared" si="0"/>
        <v>5.5.1.1</v>
      </c>
    </row>
    <row r="44" spans="1:3">
      <c r="A44" t="s">
        <v>190</v>
      </c>
      <c r="B44" s="261" t="s">
        <v>107</v>
      </c>
      <c r="C44" t="str">
        <f t="shared" si="0"/>
        <v>5.5.1.2</v>
      </c>
    </row>
    <row r="45" spans="1:3">
      <c r="A45" t="s">
        <v>190</v>
      </c>
      <c r="B45" s="261" t="s">
        <v>109</v>
      </c>
      <c r="C45" t="str">
        <f t="shared" si="0"/>
        <v>5.5.1.3</v>
      </c>
    </row>
    <row r="46" spans="1:3">
      <c r="A46" t="s">
        <v>190</v>
      </c>
      <c r="B46" s="261" t="s">
        <v>111</v>
      </c>
      <c r="C46" t="str">
        <f t="shared" si="0"/>
        <v>5.5.1.4</v>
      </c>
    </row>
    <row r="47" spans="1:3">
      <c r="A47" t="s">
        <v>190</v>
      </c>
      <c r="B47" s="262" t="s">
        <v>113</v>
      </c>
      <c r="C47" t="str">
        <f t="shared" si="0"/>
        <v>5.5.2</v>
      </c>
    </row>
    <row r="48" spans="1:3">
      <c r="A48" t="s">
        <v>190</v>
      </c>
      <c r="B48" s="261" t="s">
        <v>115</v>
      </c>
      <c r="C48" t="str">
        <f t="shared" si="0"/>
        <v>5.5.2.1</v>
      </c>
    </row>
    <row r="49" spans="1:3">
      <c r="A49" t="s">
        <v>190</v>
      </c>
      <c r="B49" s="261" t="s">
        <v>117</v>
      </c>
      <c r="C49" t="str">
        <f t="shared" si="0"/>
        <v>5.5.2.2</v>
      </c>
    </row>
    <row r="50" spans="1:3">
      <c r="A50" t="s">
        <v>190</v>
      </c>
      <c r="B50" s="261" t="s">
        <v>119</v>
      </c>
      <c r="C50" t="str">
        <f t="shared" si="0"/>
        <v>5.5.2.3</v>
      </c>
    </row>
    <row r="51" spans="1:3">
      <c r="A51" t="s">
        <v>190</v>
      </c>
      <c r="B51" s="261" t="s">
        <v>121</v>
      </c>
      <c r="C51" t="str">
        <f t="shared" si="0"/>
        <v>5.5.2.4</v>
      </c>
    </row>
    <row r="52" spans="1:3">
      <c r="A52" t="s">
        <v>190</v>
      </c>
      <c r="B52" s="261" t="s">
        <v>123</v>
      </c>
      <c r="C52" t="str">
        <f t="shared" si="0"/>
        <v>5.5.2.5</v>
      </c>
    </row>
    <row r="53" spans="1:3">
      <c r="A53" t="s">
        <v>190</v>
      </c>
      <c r="B53" s="261" t="s">
        <v>125</v>
      </c>
      <c r="C53" t="str">
        <f t="shared" si="0"/>
        <v>5.5.2.6</v>
      </c>
    </row>
    <row r="54" spans="1:3">
      <c r="A54" t="s">
        <v>190</v>
      </c>
      <c r="B54" s="262" t="s">
        <v>126</v>
      </c>
      <c r="C54" t="str">
        <f t="shared" si="0"/>
        <v>5.5.3</v>
      </c>
    </row>
    <row r="55" spans="1:3">
      <c r="A55" t="s">
        <v>190</v>
      </c>
      <c r="B55" s="261" t="s">
        <v>128</v>
      </c>
      <c r="C55" t="str">
        <f t="shared" si="0"/>
        <v>5.5.3.1</v>
      </c>
    </row>
    <row r="56" spans="1:3">
      <c r="A56" t="s">
        <v>190</v>
      </c>
      <c r="B56" s="261" t="s">
        <v>130</v>
      </c>
      <c r="C56" t="str">
        <f t="shared" si="0"/>
        <v>5.5.3.2</v>
      </c>
    </row>
    <row r="57" spans="1:3">
      <c r="A57" t="s">
        <v>190</v>
      </c>
      <c r="B57" s="261" t="s">
        <v>132</v>
      </c>
      <c r="C57" t="str">
        <f t="shared" si="0"/>
        <v>5.5.3.3</v>
      </c>
    </row>
    <row r="58" spans="1:3">
      <c r="A58" t="s">
        <v>190</v>
      </c>
      <c r="B58" s="262" t="s">
        <v>133</v>
      </c>
      <c r="C58" t="str">
        <f t="shared" si="0"/>
        <v>5.5.4</v>
      </c>
    </row>
    <row r="59" spans="1:3">
      <c r="A59" t="s">
        <v>190</v>
      </c>
      <c r="B59" s="261" t="s">
        <v>135</v>
      </c>
      <c r="C59" t="str">
        <f t="shared" si="0"/>
        <v>5.5.4.1</v>
      </c>
    </row>
    <row r="60" spans="1:3">
      <c r="A60" t="s">
        <v>190</v>
      </c>
      <c r="B60" s="262" t="s">
        <v>137</v>
      </c>
      <c r="C60" t="str">
        <f t="shared" si="0"/>
        <v>5.5.5</v>
      </c>
    </row>
    <row r="61" spans="1:3">
      <c r="A61" t="s">
        <v>190</v>
      </c>
      <c r="B61" s="261" t="s">
        <v>139</v>
      </c>
      <c r="C61" t="str">
        <f t="shared" si="0"/>
        <v>5.5.5.1</v>
      </c>
    </row>
    <row r="62" spans="1:3">
      <c r="A62" t="s">
        <v>190</v>
      </c>
      <c r="B62" s="261" t="s">
        <v>141</v>
      </c>
      <c r="C62" t="str">
        <f t="shared" si="0"/>
        <v>5.5.5.2</v>
      </c>
    </row>
    <row r="63" spans="1:3">
      <c r="A63" t="s">
        <v>190</v>
      </c>
      <c r="B63" s="261" t="s">
        <v>143</v>
      </c>
      <c r="C63" t="str">
        <f t="shared" si="0"/>
        <v>5.5.5.3</v>
      </c>
    </row>
    <row r="64" spans="1:3">
      <c r="A64" t="s">
        <v>190</v>
      </c>
      <c r="B64" s="261" t="s">
        <v>145</v>
      </c>
      <c r="C64" t="str">
        <f t="shared" si="0"/>
        <v>5.5.5.4</v>
      </c>
    </row>
    <row r="65" spans="2:2">
      <c r="B65" s="265">
        <v>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P130"/>
  <sheetViews>
    <sheetView showGridLines="0" zoomScale="86" zoomScaleNormal="86" zoomScalePageLayoutView="86" workbookViewId="0">
      <selection activeCell="C21" sqref="C21"/>
    </sheetView>
  </sheetViews>
  <sheetFormatPr defaultColWidth="9.140625" defaultRowHeight="12.75"/>
  <cols>
    <col min="1" max="1" width="3.28515625" style="1" customWidth="1"/>
    <col min="2" max="2" width="7.7109375" style="6" bestFit="1" customWidth="1"/>
    <col min="3" max="3" width="64.7109375" style="1" customWidth="1"/>
    <col min="4" max="4" width="23.140625" style="1" customWidth="1"/>
    <col min="5" max="5" width="15.28515625" style="3" customWidth="1"/>
    <col min="6" max="6" width="14.7109375" style="4" customWidth="1"/>
    <col min="7" max="7" width="11.42578125" style="1" customWidth="1"/>
    <col min="8" max="8" width="10" style="1" customWidth="1"/>
    <col min="9" max="9" width="15.140625" style="5" customWidth="1"/>
    <col min="10" max="10" width="10.7109375" style="6" customWidth="1"/>
    <col min="11" max="11" width="2.140625" style="7" customWidth="1"/>
    <col min="12" max="12" width="12.7109375" style="8" customWidth="1"/>
    <col min="13" max="13" width="50.28515625" style="8" customWidth="1"/>
    <col min="14" max="16384" width="9.140625" style="8"/>
  </cols>
  <sheetData>
    <row r="1" spans="1:13">
      <c r="B1" s="2" t="s">
        <v>0</v>
      </c>
    </row>
    <row r="2" spans="1:13">
      <c r="B2" s="9" t="s">
        <v>1</v>
      </c>
      <c r="C2" s="10"/>
    </row>
    <row r="3" spans="1:13">
      <c r="B3" s="9" t="s">
        <v>2</v>
      </c>
      <c r="C3" s="10"/>
    </row>
    <row r="4" spans="1:13" ht="7.9" customHeight="1"/>
    <row r="5" spans="1:13">
      <c r="B5" s="473" t="s">
        <v>3</v>
      </c>
      <c r="C5" s="473"/>
      <c r="D5" s="473"/>
      <c r="E5" s="473"/>
      <c r="F5" s="473"/>
      <c r="G5" s="473"/>
      <c r="H5" s="473"/>
      <c r="I5" s="473"/>
      <c r="J5" s="473"/>
    </row>
    <row r="6" spans="1:13">
      <c r="B6" s="474" t="s">
        <v>4</v>
      </c>
      <c r="C6" s="474"/>
      <c r="D6" s="474"/>
      <c r="E6" s="474"/>
      <c r="F6" s="474"/>
      <c r="G6" s="474"/>
      <c r="H6" s="474"/>
      <c r="I6" s="474"/>
      <c r="J6" s="474"/>
    </row>
    <row r="7" spans="1:13">
      <c r="B7" s="475"/>
      <c r="C7" s="475"/>
      <c r="D7" s="475"/>
      <c r="E7" s="475"/>
      <c r="F7" s="475"/>
      <c r="G7" s="475"/>
      <c r="H7" s="475"/>
      <c r="I7" s="475"/>
      <c r="J7" s="475"/>
    </row>
    <row r="8" spans="1:13" ht="22.15" customHeight="1">
      <c r="D8" s="11" t="s">
        <v>5</v>
      </c>
      <c r="M8" s="12"/>
    </row>
    <row r="9" spans="1:13" ht="7.9" customHeight="1" thickBot="1">
      <c r="B9" s="13"/>
      <c r="C9" s="10"/>
      <c r="D9" s="14"/>
      <c r="E9" s="15"/>
      <c r="F9" s="16"/>
      <c r="G9" s="10"/>
      <c r="H9" s="10"/>
      <c r="I9" s="17"/>
      <c r="J9" s="13"/>
      <c r="K9" s="18"/>
    </row>
    <row r="10" spans="1:13" s="29" customFormat="1" ht="36" customHeight="1">
      <c r="A10" s="19"/>
      <c r="B10" s="13"/>
      <c r="C10" s="20" t="s">
        <v>6</v>
      </c>
      <c r="D10" s="21" t="s">
        <v>7</v>
      </c>
      <c r="E10" s="22" t="s">
        <v>8</v>
      </c>
      <c r="F10" s="23" t="s">
        <v>9</v>
      </c>
      <c r="G10" s="24" t="s">
        <v>10</v>
      </c>
      <c r="H10" s="25" t="s">
        <v>11</v>
      </c>
      <c r="I10" s="26" t="s">
        <v>12</v>
      </c>
      <c r="J10" s="27" t="s">
        <v>13</v>
      </c>
      <c r="K10" s="28"/>
    </row>
    <row r="11" spans="1:13" s="38" customFormat="1">
      <c r="A11" s="30"/>
      <c r="B11" s="13"/>
      <c r="C11" s="31" t="s">
        <v>14</v>
      </c>
      <c r="D11" s="32">
        <v>700000</v>
      </c>
      <c r="E11" s="33">
        <v>300000</v>
      </c>
      <c r="F11" s="33">
        <v>300000</v>
      </c>
      <c r="G11" s="34">
        <v>100000</v>
      </c>
      <c r="H11" s="34">
        <v>0</v>
      </c>
      <c r="I11" s="35">
        <f>E11+F11+G11+H11</f>
        <v>700000</v>
      </c>
      <c r="J11" s="36">
        <f>IF(ISERROR(I11/D11),"-",I11/D11)</f>
        <v>1</v>
      </c>
      <c r="K11" s="37"/>
    </row>
    <row r="12" spans="1:13" s="38" customFormat="1">
      <c r="A12" s="30"/>
      <c r="B12" s="13"/>
      <c r="C12" s="39"/>
      <c r="D12" s="40"/>
      <c r="E12" s="40"/>
      <c r="F12" s="40"/>
      <c r="G12" s="40"/>
      <c r="H12" s="40"/>
      <c r="I12" s="33"/>
      <c r="J12" s="36"/>
      <c r="K12" s="37"/>
    </row>
    <row r="13" spans="1:13" s="38" customFormat="1">
      <c r="A13" s="30"/>
      <c r="B13" s="13"/>
      <c r="C13" s="41" t="s">
        <v>15</v>
      </c>
      <c r="D13" s="42">
        <f>D14+D15</f>
        <v>20000</v>
      </c>
      <c r="E13" s="43">
        <f>E14+E15</f>
        <v>10000</v>
      </c>
      <c r="F13" s="44">
        <f>F14+F15</f>
        <v>6000</v>
      </c>
      <c r="G13" s="45">
        <f>G14+G15</f>
        <v>4000</v>
      </c>
      <c r="H13" s="46">
        <f>H14+H15</f>
        <v>0</v>
      </c>
      <c r="I13" s="47">
        <f>E13+F13+G13+H13</f>
        <v>20000</v>
      </c>
      <c r="J13" s="36">
        <f>IF(ISERROR(I13/D13),"-",I13/D13)</f>
        <v>1</v>
      </c>
      <c r="K13" s="37"/>
    </row>
    <row r="14" spans="1:13" s="38" customFormat="1" ht="25.5">
      <c r="A14" s="30"/>
      <c r="B14" s="13"/>
      <c r="C14" s="39" t="s">
        <v>16</v>
      </c>
      <c r="D14" s="48">
        <v>10000</v>
      </c>
      <c r="E14" s="49">
        <v>6000</v>
      </c>
      <c r="F14" s="49">
        <v>4000</v>
      </c>
      <c r="G14" s="49">
        <v>0</v>
      </c>
      <c r="H14" s="49">
        <v>0</v>
      </c>
      <c r="I14" s="50">
        <f>E14+F14+G14+H14</f>
        <v>10000</v>
      </c>
      <c r="J14" s="36"/>
      <c r="K14" s="37"/>
    </row>
    <row r="15" spans="1:13" s="38" customFormat="1">
      <c r="A15" s="30"/>
      <c r="B15" s="13"/>
      <c r="C15" s="39" t="s">
        <v>17</v>
      </c>
      <c r="D15" s="51">
        <v>10000</v>
      </c>
      <c r="E15" s="52">
        <v>4000</v>
      </c>
      <c r="F15" s="52">
        <v>2000</v>
      </c>
      <c r="G15" s="53">
        <v>4000</v>
      </c>
      <c r="H15" s="54">
        <f>H11*6%</f>
        <v>0</v>
      </c>
      <c r="I15" s="50">
        <f>E15+F15+G15+H15</f>
        <v>10000</v>
      </c>
      <c r="J15" s="36"/>
      <c r="K15" s="37"/>
    </row>
    <row r="16" spans="1:13" s="38" customFormat="1">
      <c r="A16" s="30"/>
      <c r="B16" s="13"/>
      <c r="C16" s="55" t="s">
        <v>18</v>
      </c>
      <c r="D16" s="56">
        <f>D11-D13</f>
        <v>680000</v>
      </c>
      <c r="E16" s="57">
        <f>E11-E13</f>
        <v>290000</v>
      </c>
      <c r="F16" s="33">
        <f>F11-F13</f>
        <v>294000</v>
      </c>
      <c r="G16" s="58">
        <f>G11-G15</f>
        <v>96000</v>
      </c>
      <c r="H16" s="59">
        <f>H11-H15</f>
        <v>0</v>
      </c>
      <c r="I16" s="60">
        <f>SUM(E16:H16)</f>
        <v>680000</v>
      </c>
      <c r="J16" s="36">
        <f t="shared" ref="J16" si="0">IF(ISERROR(I16/D16),"-",I16/D16)</f>
        <v>1</v>
      </c>
      <c r="K16" s="37"/>
    </row>
    <row r="17" spans="1:13" s="38" customFormat="1">
      <c r="A17" s="30"/>
      <c r="B17" s="13"/>
      <c r="C17" s="61" t="s">
        <v>19</v>
      </c>
      <c r="D17" s="62">
        <v>5000</v>
      </c>
      <c r="E17" s="63"/>
      <c r="F17" s="64"/>
      <c r="G17" s="64"/>
      <c r="H17" s="64"/>
      <c r="I17" s="64"/>
      <c r="J17" s="65"/>
      <c r="K17" s="37"/>
    </row>
    <row r="18" spans="1:13" s="38" customFormat="1" ht="19.149999999999999" customHeight="1">
      <c r="A18" s="30"/>
      <c r="B18" s="13"/>
      <c r="C18" s="66" t="s">
        <v>20</v>
      </c>
      <c r="D18" s="67">
        <v>10000</v>
      </c>
      <c r="E18" s="68">
        <v>2000</v>
      </c>
      <c r="F18" s="69">
        <v>2000</v>
      </c>
      <c r="G18" s="68">
        <v>2000</v>
      </c>
      <c r="H18" s="69">
        <v>4000</v>
      </c>
      <c r="I18" s="70">
        <f t="shared" ref="I18" si="1">SUM(E18:H18)</f>
        <v>10000</v>
      </c>
      <c r="J18" s="71">
        <f>IF(ISERROR(I18/D18),"-",I18/D18)</f>
        <v>1</v>
      </c>
      <c r="K18" s="37"/>
    </row>
    <row r="19" spans="1:13" s="38" customFormat="1" ht="13.5" thickBot="1">
      <c r="A19" s="30"/>
      <c r="B19" s="13"/>
      <c r="C19" s="72" t="s">
        <v>21</v>
      </c>
      <c r="D19" s="73">
        <v>5000</v>
      </c>
      <c r="E19" s="74"/>
      <c r="F19" s="75"/>
      <c r="G19" s="75"/>
      <c r="H19" s="75"/>
      <c r="I19" s="75"/>
      <c r="J19" s="76"/>
      <c r="K19" s="37"/>
    </row>
    <row r="20" spans="1:13" s="38" customFormat="1" ht="5.65" customHeight="1" thickBot="1">
      <c r="A20" s="30"/>
      <c r="B20" s="13"/>
      <c r="C20" s="77"/>
      <c r="D20" s="78"/>
      <c r="E20" s="79"/>
      <c r="F20" s="79"/>
      <c r="G20" s="79"/>
      <c r="H20" s="79"/>
      <c r="I20" s="79"/>
      <c r="J20" s="79"/>
      <c r="K20" s="37"/>
    </row>
    <row r="21" spans="1:13" s="38" customFormat="1" ht="15.4" customHeight="1" thickBot="1">
      <c r="A21" s="30"/>
      <c r="B21" s="13"/>
      <c r="C21" s="80" t="s">
        <v>22</v>
      </c>
      <c r="D21" s="81">
        <v>100000</v>
      </c>
      <c r="E21" s="82"/>
      <c r="F21" s="83"/>
      <c r="G21" s="83"/>
      <c r="H21" s="83"/>
      <c r="I21" s="83"/>
      <c r="J21" s="84"/>
      <c r="K21" s="37"/>
    </row>
    <row r="22" spans="1:13" s="38" customFormat="1" ht="5.65" customHeight="1">
      <c r="A22" s="30"/>
      <c r="B22" s="13"/>
      <c r="C22" s="77"/>
      <c r="D22" s="78"/>
      <c r="E22" s="79"/>
      <c r="F22" s="79"/>
      <c r="G22" s="79"/>
      <c r="H22" s="79"/>
      <c r="I22" s="79"/>
      <c r="J22" s="79"/>
      <c r="K22" s="37"/>
    </row>
    <row r="23" spans="1:13" ht="21" customHeight="1" thickBot="1">
      <c r="C23" s="11" t="s">
        <v>23</v>
      </c>
    </row>
    <row r="24" spans="1:13" s="38" customFormat="1" ht="13.5" thickBot="1">
      <c r="A24" s="30"/>
      <c r="B24" s="85"/>
      <c r="C24" s="86" t="s">
        <v>24</v>
      </c>
      <c r="D24" s="87"/>
      <c r="E24" s="88">
        <f>E32+E103</f>
        <v>1741000</v>
      </c>
      <c r="F24" s="88">
        <f>F32+F103</f>
        <v>0</v>
      </c>
      <c r="G24" s="88">
        <f>G32+G103</f>
        <v>0</v>
      </c>
      <c r="H24" s="88">
        <f>H32+H103</f>
        <v>0</v>
      </c>
      <c r="I24" s="89">
        <f>SUM(E24:H24)</f>
        <v>1741000</v>
      </c>
      <c r="J24" s="90"/>
      <c r="K24" s="91"/>
    </row>
    <row r="25" spans="1:13" s="38" customFormat="1">
      <c r="A25" s="30"/>
      <c r="B25" s="92"/>
      <c r="C25" s="93" t="s">
        <v>25</v>
      </c>
      <c r="D25" s="94"/>
      <c r="E25" s="95"/>
      <c r="F25" s="96"/>
      <c r="G25" s="95"/>
      <c r="H25" s="95"/>
      <c r="I25" s="97"/>
      <c r="J25" s="98"/>
      <c r="K25" s="91"/>
    </row>
    <row r="26" spans="1:13" s="38" customFormat="1" ht="31.9" customHeight="1">
      <c r="A26" s="30"/>
      <c r="B26" s="99" t="s">
        <v>26</v>
      </c>
      <c r="C26" s="100" t="s">
        <v>27</v>
      </c>
      <c r="D26" s="101">
        <f>D16+D21-D17</f>
        <v>775000</v>
      </c>
      <c r="E26" s="102">
        <v>775000</v>
      </c>
      <c r="F26" s="103">
        <v>0</v>
      </c>
      <c r="G26" s="102"/>
      <c r="H26" s="104"/>
      <c r="I26" s="105">
        <f>SUM(H26+G26+F26+E26)</f>
        <v>775000</v>
      </c>
      <c r="J26" s="106">
        <f t="shared" ref="J26:J32" si="2">IF(ISERROR(I26/D26),"-",I26/D26)</f>
        <v>1</v>
      </c>
      <c r="K26" s="107"/>
    </row>
    <row r="27" spans="1:13" s="38" customFormat="1" ht="22.5" customHeight="1">
      <c r="A27" s="30"/>
      <c r="B27" s="99" t="s">
        <v>28</v>
      </c>
      <c r="C27" s="100" t="s">
        <v>29</v>
      </c>
      <c r="D27" s="101">
        <f>SUM(D28+D29+D30)</f>
        <v>555000</v>
      </c>
      <c r="E27" s="108">
        <f>SUM(E28+E29+E30)</f>
        <v>555000</v>
      </c>
      <c r="F27" s="103">
        <f>SUM(F28+F29+F30)</f>
        <v>0</v>
      </c>
      <c r="G27" s="109">
        <f>SUM(G28+G29+G30)</f>
        <v>0</v>
      </c>
      <c r="H27" s="110">
        <f>SUM(H28+H29+H30)</f>
        <v>0</v>
      </c>
      <c r="I27" s="105">
        <f>SUM(E27:H27)</f>
        <v>555000</v>
      </c>
      <c r="J27" s="106">
        <f t="shared" si="2"/>
        <v>1</v>
      </c>
      <c r="K27" s="107"/>
    </row>
    <row r="28" spans="1:13" s="118" customFormat="1" ht="42.4" customHeight="1">
      <c r="A28" s="111"/>
      <c r="B28" s="112" t="s">
        <v>30</v>
      </c>
      <c r="C28" s="113" t="s">
        <v>31</v>
      </c>
      <c r="D28" s="114">
        <v>350000</v>
      </c>
      <c r="E28" s="115">
        <v>350000</v>
      </c>
      <c r="F28" s="116"/>
      <c r="G28" s="117">
        <v>0</v>
      </c>
      <c r="H28" s="34">
        <v>0</v>
      </c>
      <c r="I28" s="35">
        <f>SUM(E28:H28)</f>
        <v>350000</v>
      </c>
      <c r="J28" s="36">
        <f t="shared" si="2"/>
        <v>1</v>
      </c>
      <c r="K28" s="107"/>
      <c r="M28" s="38"/>
    </row>
    <row r="29" spans="1:13" s="118" customFormat="1">
      <c r="A29" s="111"/>
      <c r="B29" s="119" t="s">
        <v>32</v>
      </c>
      <c r="C29" s="120" t="s">
        <v>33</v>
      </c>
      <c r="D29" s="114">
        <f>D18-D19</f>
        <v>5000</v>
      </c>
      <c r="E29" s="40">
        <v>5000</v>
      </c>
      <c r="F29" s="121">
        <v>0</v>
      </c>
      <c r="G29" s="117"/>
      <c r="H29" s="34"/>
      <c r="I29" s="35">
        <f>SUM(E29:H29)</f>
        <v>5000</v>
      </c>
      <c r="J29" s="36">
        <f t="shared" si="2"/>
        <v>1</v>
      </c>
      <c r="K29" s="91"/>
      <c r="M29" s="38"/>
    </row>
    <row r="30" spans="1:13" s="118" customFormat="1">
      <c r="A30" s="111"/>
      <c r="B30" s="112" t="s">
        <v>34</v>
      </c>
      <c r="C30" s="120" t="s">
        <v>35</v>
      </c>
      <c r="D30" s="32">
        <v>200000</v>
      </c>
      <c r="E30" s="33">
        <v>200000</v>
      </c>
      <c r="F30" s="122"/>
      <c r="G30" s="117"/>
      <c r="H30" s="34"/>
      <c r="I30" s="35">
        <f>SUM(E30:H30)</f>
        <v>200000</v>
      </c>
      <c r="J30" s="36">
        <f t="shared" si="2"/>
        <v>1</v>
      </c>
      <c r="K30" s="107"/>
      <c r="M30" s="38"/>
    </row>
    <row r="31" spans="1:13" s="118" customFormat="1" ht="18" customHeight="1">
      <c r="A31" s="111"/>
      <c r="B31" s="123" t="s">
        <v>36</v>
      </c>
      <c r="C31" s="100" t="s">
        <v>37</v>
      </c>
      <c r="D31" s="32">
        <v>410000</v>
      </c>
      <c r="E31" s="124">
        <v>410000</v>
      </c>
      <c r="F31" s="122"/>
      <c r="G31" s="109">
        <v>0</v>
      </c>
      <c r="H31" s="34">
        <v>0</v>
      </c>
      <c r="I31" s="125">
        <f>SUM(E31:H31)</f>
        <v>410000</v>
      </c>
      <c r="J31" s="36">
        <f t="shared" si="2"/>
        <v>1</v>
      </c>
      <c r="K31" s="107"/>
      <c r="M31" s="38"/>
    </row>
    <row r="32" spans="1:13" s="136" customFormat="1" ht="22.15" customHeight="1" thickBot="1">
      <c r="A32" s="126"/>
      <c r="B32" s="127"/>
      <c r="C32" s="128" t="s">
        <v>38</v>
      </c>
      <c r="D32" s="129">
        <f t="shared" ref="D32:I32" si="3">D26+D27+D31</f>
        <v>1740000</v>
      </c>
      <c r="E32" s="130">
        <f t="shared" si="3"/>
        <v>1740000</v>
      </c>
      <c r="F32" s="131">
        <f t="shared" si="3"/>
        <v>0</v>
      </c>
      <c r="G32" s="132">
        <f t="shared" si="3"/>
        <v>0</v>
      </c>
      <c r="H32" s="133">
        <f t="shared" si="3"/>
        <v>0</v>
      </c>
      <c r="I32" s="134">
        <f t="shared" si="3"/>
        <v>1740000</v>
      </c>
      <c r="J32" s="135">
        <f t="shared" si="2"/>
        <v>1</v>
      </c>
      <c r="K32" s="91"/>
      <c r="M32" s="137"/>
    </row>
    <row r="33" spans="1:11" s="38" customFormat="1" ht="12" customHeight="1" thickBot="1">
      <c r="A33" s="30"/>
      <c r="B33" s="6"/>
      <c r="C33" s="138"/>
      <c r="D33" s="79"/>
      <c r="E33" s="79"/>
      <c r="F33" s="79"/>
      <c r="G33" s="79"/>
      <c r="H33" s="79"/>
      <c r="I33" s="139"/>
      <c r="J33" s="140"/>
      <c r="K33" s="91"/>
    </row>
    <row r="34" spans="1:11" s="38" customFormat="1" ht="25.5">
      <c r="A34" s="30"/>
      <c r="B34" s="92"/>
      <c r="C34" s="141" t="s">
        <v>39</v>
      </c>
      <c r="D34" s="94"/>
      <c r="E34" s="95"/>
      <c r="F34" s="96"/>
      <c r="G34" s="95"/>
      <c r="H34" s="95"/>
      <c r="I34" s="97"/>
      <c r="J34" s="98"/>
      <c r="K34" s="91"/>
    </row>
    <row r="35" spans="1:11" s="38" customFormat="1" ht="4.9000000000000004" customHeight="1">
      <c r="A35" s="30"/>
      <c r="B35" s="142"/>
      <c r="C35" s="143"/>
      <c r="D35" s="33"/>
      <c r="E35" s="144"/>
      <c r="F35" s="144"/>
      <c r="G35" s="144"/>
      <c r="H35" s="144"/>
      <c r="I35" s="144"/>
      <c r="J35" s="36"/>
      <c r="K35" s="91"/>
    </row>
    <row r="36" spans="1:11" s="38" customFormat="1">
      <c r="A36" s="30"/>
      <c r="B36" s="145">
        <v>1</v>
      </c>
      <c r="C36" s="146" t="s">
        <v>40</v>
      </c>
      <c r="D36" s="147">
        <f>D38</f>
        <v>650000</v>
      </c>
      <c r="E36" s="148">
        <f>E38</f>
        <v>650000</v>
      </c>
      <c r="F36" s="149">
        <f t="shared" ref="F36:I36" si="4">F38</f>
        <v>0</v>
      </c>
      <c r="G36" s="150">
        <f t="shared" si="4"/>
        <v>0</v>
      </c>
      <c r="H36" s="151">
        <f t="shared" si="4"/>
        <v>0</v>
      </c>
      <c r="I36" s="152">
        <f t="shared" si="4"/>
        <v>650000</v>
      </c>
      <c r="J36" s="36">
        <f>IF(ISERROR(I36/D36),"-",I36/D36)</f>
        <v>1</v>
      </c>
      <c r="K36" s="91"/>
    </row>
    <row r="37" spans="1:11">
      <c r="B37" s="153"/>
      <c r="C37" s="154"/>
      <c r="D37" s="155"/>
      <c r="E37" s="156"/>
      <c r="F37" s="157"/>
      <c r="G37" s="158"/>
      <c r="H37" s="158"/>
      <c r="I37" s="159"/>
      <c r="J37" s="160"/>
    </row>
    <row r="38" spans="1:11" s="38" customFormat="1">
      <c r="A38" s="30"/>
      <c r="B38" s="145" t="s">
        <v>41</v>
      </c>
      <c r="C38" s="161" t="s">
        <v>42</v>
      </c>
      <c r="D38" s="162">
        <f t="shared" ref="D38:I38" si="5">D39+D42+D45+D48</f>
        <v>650000</v>
      </c>
      <c r="E38" s="163">
        <f t="shared" si="5"/>
        <v>650000</v>
      </c>
      <c r="F38" s="59">
        <f t="shared" si="5"/>
        <v>0</v>
      </c>
      <c r="G38" s="164">
        <f t="shared" si="5"/>
        <v>0</v>
      </c>
      <c r="H38" s="165">
        <f t="shared" si="5"/>
        <v>0</v>
      </c>
      <c r="I38" s="162">
        <f t="shared" si="5"/>
        <v>650000</v>
      </c>
      <c r="J38" s="36">
        <f t="shared" ref="J38:J100" si="6">IF(ISERROR(I38/D38),"-",I38/D38)</f>
        <v>1</v>
      </c>
      <c r="K38" s="91"/>
    </row>
    <row r="39" spans="1:11" s="38" customFormat="1">
      <c r="A39" s="30"/>
      <c r="B39" s="145" t="s">
        <v>43</v>
      </c>
      <c r="C39" s="120" t="s">
        <v>44</v>
      </c>
      <c r="D39" s="162">
        <f>SUM(D40:D41)</f>
        <v>300000</v>
      </c>
      <c r="E39" s="166">
        <f>SUM(E40:E41)</f>
        <v>300000</v>
      </c>
      <c r="F39" s="164">
        <f>SUM(F40:F41)</f>
        <v>0</v>
      </c>
      <c r="G39" s="121">
        <f t="shared" ref="G39:I39" si="7">SUM(G40:G41)</f>
        <v>0</v>
      </c>
      <c r="H39" s="167">
        <f t="shared" si="7"/>
        <v>0</v>
      </c>
      <c r="I39" s="168">
        <f t="shared" si="7"/>
        <v>300000</v>
      </c>
      <c r="J39" s="36">
        <f t="shared" si="6"/>
        <v>1</v>
      </c>
      <c r="K39" s="91"/>
    </row>
    <row r="40" spans="1:11" s="38" customFormat="1">
      <c r="A40" s="30"/>
      <c r="B40" s="145" t="s">
        <v>45</v>
      </c>
      <c r="C40" s="169" t="s">
        <v>46</v>
      </c>
      <c r="D40" s="170">
        <v>100000</v>
      </c>
      <c r="E40" s="40">
        <v>100000</v>
      </c>
      <c r="F40" s="171">
        <v>0</v>
      </c>
      <c r="G40" s="40">
        <v>0</v>
      </c>
      <c r="H40" s="40">
        <v>0</v>
      </c>
      <c r="I40" s="168">
        <f>SUM(E40:H40)</f>
        <v>100000</v>
      </c>
      <c r="J40" s="36">
        <f t="shared" si="6"/>
        <v>1</v>
      </c>
      <c r="K40" s="91"/>
    </row>
    <row r="41" spans="1:11" s="38" customFormat="1">
      <c r="A41" s="30"/>
      <c r="B41" s="145" t="s">
        <v>47</v>
      </c>
      <c r="C41" s="169" t="s">
        <v>48</v>
      </c>
      <c r="D41" s="170">
        <v>200000</v>
      </c>
      <c r="E41" s="40">
        <v>200000</v>
      </c>
      <c r="F41" s="171">
        <v>0</v>
      </c>
      <c r="G41" s="40">
        <v>0</v>
      </c>
      <c r="H41" s="40">
        <v>0</v>
      </c>
      <c r="I41" s="168">
        <f>SUM(E41:H41)</f>
        <v>200000</v>
      </c>
      <c r="J41" s="36">
        <f t="shared" si="6"/>
        <v>1</v>
      </c>
      <c r="K41" s="91"/>
    </row>
    <row r="42" spans="1:11" s="38" customFormat="1">
      <c r="A42" s="30"/>
      <c r="B42" s="145" t="s">
        <v>49</v>
      </c>
      <c r="C42" s="120" t="s">
        <v>50</v>
      </c>
      <c r="D42" s="162">
        <f>D43+D44</f>
        <v>300000</v>
      </c>
      <c r="E42" s="166">
        <f>E43+E44</f>
        <v>300000</v>
      </c>
      <c r="F42" s="164">
        <f>F43+F44</f>
        <v>0</v>
      </c>
      <c r="G42" s="121">
        <f t="shared" ref="G42:I42" si="8">G43+G44</f>
        <v>0</v>
      </c>
      <c r="H42" s="167">
        <f t="shared" si="8"/>
        <v>0</v>
      </c>
      <c r="I42" s="168">
        <f t="shared" si="8"/>
        <v>300000</v>
      </c>
      <c r="J42" s="36">
        <f t="shared" si="6"/>
        <v>1</v>
      </c>
      <c r="K42" s="91"/>
    </row>
    <row r="43" spans="1:11" s="38" customFormat="1">
      <c r="A43" s="30"/>
      <c r="B43" s="145" t="s">
        <v>51</v>
      </c>
      <c r="C43" s="169" t="s">
        <v>46</v>
      </c>
      <c r="D43" s="170">
        <v>100000</v>
      </c>
      <c r="E43" s="40">
        <v>100000</v>
      </c>
      <c r="F43" s="171">
        <v>0</v>
      </c>
      <c r="G43" s="40">
        <v>0</v>
      </c>
      <c r="H43" s="40">
        <v>0</v>
      </c>
      <c r="I43" s="168">
        <f>SUM(E43:H43)</f>
        <v>100000</v>
      </c>
      <c r="J43" s="36">
        <f t="shared" si="6"/>
        <v>1</v>
      </c>
      <c r="K43" s="91"/>
    </row>
    <row r="44" spans="1:11" s="38" customFormat="1">
      <c r="A44" s="30"/>
      <c r="B44" s="145" t="s">
        <v>52</v>
      </c>
      <c r="C44" s="169" t="s">
        <v>48</v>
      </c>
      <c r="D44" s="170">
        <v>200000</v>
      </c>
      <c r="E44" s="40">
        <v>200000</v>
      </c>
      <c r="F44" s="171">
        <v>0</v>
      </c>
      <c r="G44" s="40">
        <v>0</v>
      </c>
      <c r="H44" s="40">
        <v>0</v>
      </c>
      <c r="I44" s="168">
        <f>SUM(E44:H44)</f>
        <v>200000</v>
      </c>
      <c r="J44" s="36">
        <f t="shared" si="6"/>
        <v>1</v>
      </c>
      <c r="K44" s="91"/>
    </row>
    <row r="45" spans="1:11" s="38" customFormat="1">
      <c r="A45" s="30"/>
      <c r="B45" s="145" t="s">
        <v>53</v>
      </c>
      <c r="C45" s="120" t="s">
        <v>54</v>
      </c>
      <c r="D45" s="170">
        <f>SUM(D46:D47)</f>
        <v>0</v>
      </c>
      <c r="E45" s="172">
        <f>SUM(E46:E47)</f>
        <v>0</v>
      </c>
      <c r="F45" s="121">
        <f>SUM(F46:F47)</f>
        <v>0</v>
      </c>
      <c r="G45" s="121">
        <f t="shared" ref="G45:I45" si="9">SUM(G46:G47)</f>
        <v>0</v>
      </c>
      <c r="H45" s="167">
        <f t="shared" si="9"/>
        <v>0</v>
      </c>
      <c r="I45" s="168">
        <f t="shared" si="9"/>
        <v>0</v>
      </c>
      <c r="J45" s="36" t="str">
        <f t="shared" si="6"/>
        <v>-</v>
      </c>
      <c r="K45" s="91"/>
    </row>
    <row r="46" spans="1:11" s="38" customFormat="1">
      <c r="A46" s="30"/>
      <c r="B46" s="145" t="s">
        <v>55</v>
      </c>
      <c r="C46" s="169" t="s">
        <v>46</v>
      </c>
      <c r="D46" s="170">
        <v>0</v>
      </c>
      <c r="E46" s="40">
        <v>0</v>
      </c>
      <c r="F46" s="171">
        <v>0</v>
      </c>
      <c r="G46" s="40">
        <v>0</v>
      </c>
      <c r="H46" s="40">
        <v>0</v>
      </c>
      <c r="I46" s="168">
        <f>SUM(E46:H46)</f>
        <v>0</v>
      </c>
      <c r="J46" s="36" t="str">
        <f t="shared" si="6"/>
        <v>-</v>
      </c>
      <c r="K46" s="91"/>
    </row>
    <row r="47" spans="1:11" s="38" customFormat="1">
      <c r="A47" s="30"/>
      <c r="B47" s="145" t="s">
        <v>56</v>
      </c>
      <c r="C47" s="169" t="s">
        <v>48</v>
      </c>
      <c r="D47" s="170">
        <v>0</v>
      </c>
      <c r="E47" s="40">
        <v>0</v>
      </c>
      <c r="F47" s="171">
        <v>0</v>
      </c>
      <c r="G47" s="171">
        <v>0</v>
      </c>
      <c r="H47" s="171">
        <v>0</v>
      </c>
      <c r="I47" s="168">
        <f>SUM(E47:H47)</f>
        <v>0</v>
      </c>
      <c r="J47" s="36" t="str">
        <f t="shared" si="6"/>
        <v>-</v>
      </c>
      <c r="K47" s="91"/>
    </row>
    <row r="48" spans="1:11" s="38" customFormat="1">
      <c r="A48" s="30"/>
      <c r="B48" s="145" t="s">
        <v>57</v>
      </c>
      <c r="C48" s="173" t="s">
        <v>58</v>
      </c>
      <c r="D48" s="162">
        <f t="shared" ref="D48:I48" si="10">SUM(D49:D50)</f>
        <v>50000</v>
      </c>
      <c r="E48" s="163">
        <f t="shared" si="10"/>
        <v>50000</v>
      </c>
      <c r="F48" s="59">
        <f t="shared" si="10"/>
        <v>0</v>
      </c>
      <c r="G48" s="164">
        <f t="shared" si="10"/>
        <v>0</v>
      </c>
      <c r="H48" s="165">
        <f t="shared" si="10"/>
        <v>0</v>
      </c>
      <c r="I48" s="162">
        <f t="shared" si="10"/>
        <v>50000</v>
      </c>
      <c r="J48" s="36">
        <f t="shared" si="6"/>
        <v>1</v>
      </c>
      <c r="K48" s="91"/>
    </row>
    <row r="49" spans="1:11" s="38" customFormat="1">
      <c r="A49" s="30"/>
      <c r="B49" s="145" t="s">
        <v>59</v>
      </c>
      <c r="C49" s="174" t="s">
        <v>46</v>
      </c>
      <c r="D49" s="170">
        <v>0</v>
      </c>
      <c r="E49" s="40">
        <v>0</v>
      </c>
      <c r="F49" s="171">
        <v>0</v>
      </c>
      <c r="G49" s="171"/>
      <c r="H49" s="171"/>
      <c r="I49" s="168">
        <f t="shared" ref="I49:I50" si="11">SUM(E49:H49)</f>
        <v>0</v>
      </c>
      <c r="J49" s="36" t="str">
        <f t="shared" si="6"/>
        <v>-</v>
      </c>
      <c r="K49" s="91"/>
    </row>
    <row r="50" spans="1:11" s="38" customFormat="1">
      <c r="A50" s="30"/>
      <c r="B50" s="145" t="s">
        <v>60</v>
      </c>
      <c r="C50" s="174" t="s">
        <v>48</v>
      </c>
      <c r="D50" s="170">
        <v>50000</v>
      </c>
      <c r="E50" s="40">
        <v>50000</v>
      </c>
      <c r="F50" s="171">
        <v>0</v>
      </c>
      <c r="G50" s="171"/>
      <c r="H50" s="171"/>
      <c r="I50" s="168">
        <f t="shared" si="11"/>
        <v>50000</v>
      </c>
      <c r="J50" s="36">
        <f t="shared" si="6"/>
        <v>1</v>
      </c>
      <c r="K50" s="91"/>
    </row>
    <row r="51" spans="1:11" s="38" customFormat="1" ht="37.15" customHeight="1">
      <c r="A51" s="30"/>
      <c r="B51" s="175">
        <v>2</v>
      </c>
      <c r="C51" s="146" t="s">
        <v>61</v>
      </c>
      <c r="D51" s="162">
        <f>SUM(D52:D59)</f>
        <v>80000</v>
      </c>
      <c r="E51" s="148">
        <f>SUM(E52:E59)</f>
        <v>80000</v>
      </c>
      <c r="F51" s="149">
        <f>SUM(F52:F59)</f>
        <v>0</v>
      </c>
      <c r="G51" s="150">
        <f t="shared" ref="G51:I51" si="12">SUM(G52:G59)</f>
        <v>0</v>
      </c>
      <c r="H51" s="151">
        <f t="shared" si="12"/>
        <v>0</v>
      </c>
      <c r="I51" s="152">
        <f t="shared" si="12"/>
        <v>80000</v>
      </c>
      <c r="J51" s="36">
        <f t="shared" si="6"/>
        <v>1</v>
      </c>
      <c r="K51" s="91"/>
    </row>
    <row r="52" spans="1:11" s="38" customFormat="1">
      <c r="A52" s="30"/>
      <c r="B52" s="145" t="s">
        <v>30</v>
      </c>
      <c r="C52" s="169" t="s">
        <v>62</v>
      </c>
      <c r="D52" s="170">
        <v>10000</v>
      </c>
      <c r="E52" s="40">
        <v>10000</v>
      </c>
      <c r="F52" s="171">
        <v>0</v>
      </c>
      <c r="G52" s="40">
        <v>0</v>
      </c>
      <c r="H52" s="40">
        <v>0</v>
      </c>
      <c r="I52" s="168">
        <f>SUM(E52:H52)</f>
        <v>10000</v>
      </c>
      <c r="J52" s="36">
        <f t="shared" si="6"/>
        <v>1</v>
      </c>
      <c r="K52" s="91"/>
    </row>
    <row r="53" spans="1:11" s="38" customFormat="1">
      <c r="A53" s="30"/>
      <c r="B53" s="145" t="s">
        <v>32</v>
      </c>
      <c r="C53" s="169" t="s">
        <v>63</v>
      </c>
      <c r="D53" s="170">
        <v>10000</v>
      </c>
      <c r="E53" s="40">
        <v>10000</v>
      </c>
      <c r="F53" s="171">
        <v>0</v>
      </c>
      <c r="G53" s="40">
        <v>0</v>
      </c>
      <c r="H53" s="40">
        <v>0</v>
      </c>
      <c r="I53" s="168">
        <f t="shared" ref="I53:I59" si="13">SUM(E53:H53)</f>
        <v>10000</v>
      </c>
      <c r="J53" s="36">
        <f t="shared" si="6"/>
        <v>1</v>
      </c>
      <c r="K53" s="91"/>
    </row>
    <row r="54" spans="1:11" s="38" customFormat="1">
      <c r="A54" s="30"/>
      <c r="B54" s="145" t="s">
        <v>34</v>
      </c>
      <c r="C54" s="169" t="s">
        <v>64</v>
      </c>
      <c r="D54" s="170">
        <v>10000</v>
      </c>
      <c r="E54" s="40">
        <v>10000</v>
      </c>
      <c r="F54" s="171">
        <v>0</v>
      </c>
      <c r="G54" s="40">
        <v>0</v>
      </c>
      <c r="H54" s="40">
        <v>0</v>
      </c>
      <c r="I54" s="168">
        <f t="shared" si="13"/>
        <v>10000</v>
      </c>
      <c r="J54" s="36">
        <f t="shared" si="6"/>
        <v>1</v>
      </c>
      <c r="K54" s="91"/>
    </row>
    <row r="55" spans="1:11" s="38" customFormat="1">
      <c r="A55" s="30"/>
      <c r="B55" s="145" t="s">
        <v>65</v>
      </c>
      <c r="C55" s="169" t="s">
        <v>66</v>
      </c>
      <c r="D55" s="170">
        <v>10000</v>
      </c>
      <c r="E55" s="40">
        <v>10000</v>
      </c>
      <c r="F55" s="171">
        <v>0</v>
      </c>
      <c r="G55" s="40">
        <v>0</v>
      </c>
      <c r="H55" s="40">
        <v>0</v>
      </c>
      <c r="I55" s="168">
        <f t="shared" si="13"/>
        <v>10000</v>
      </c>
      <c r="J55" s="36">
        <f t="shared" si="6"/>
        <v>1</v>
      </c>
      <c r="K55" s="91"/>
    </row>
    <row r="56" spans="1:11" s="38" customFormat="1">
      <c r="A56" s="30"/>
      <c r="B56" s="145" t="s">
        <v>67</v>
      </c>
      <c r="C56" s="169" t="s">
        <v>68</v>
      </c>
      <c r="D56" s="170">
        <v>10000</v>
      </c>
      <c r="E56" s="40">
        <v>10000</v>
      </c>
      <c r="F56" s="171">
        <v>0</v>
      </c>
      <c r="G56" s="40">
        <v>0</v>
      </c>
      <c r="H56" s="40">
        <v>0</v>
      </c>
      <c r="I56" s="168">
        <f t="shared" si="13"/>
        <v>10000</v>
      </c>
      <c r="J56" s="36">
        <f t="shared" si="6"/>
        <v>1</v>
      </c>
      <c r="K56" s="91"/>
    </row>
    <row r="57" spans="1:11" s="38" customFormat="1">
      <c r="A57" s="30"/>
      <c r="B57" s="145" t="s">
        <v>69</v>
      </c>
      <c r="C57" s="169" t="s">
        <v>70</v>
      </c>
      <c r="D57" s="170">
        <v>10000</v>
      </c>
      <c r="E57" s="40">
        <v>10000</v>
      </c>
      <c r="F57" s="171">
        <v>0</v>
      </c>
      <c r="G57" s="40">
        <v>0</v>
      </c>
      <c r="H57" s="40">
        <v>0</v>
      </c>
      <c r="I57" s="168">
        <f t="shared" si="13"/>
        <v>10000</v>
      </c>
      <c r="J57" s="36">
        <f t="shared" si="6"/>
        <v>1</v>
      </c>
      <c r="K57" s="91"/>
    </row>
    <row r="58" spans="1:11" s="38" customFormat="1">
      <c r="A58" s="30"/>
      <c r="B58" s="145" t="s">
        <v>71</v>
      </c>
      <c r="C58" s="169" t="s">
        <v>72</v>
      </c>
      <c r="D58" s="170">
        <v>10000</v>
      </c>
      <c r="E58" s="40">
        <v>10000</v>
      </c>
      <c r="F58" s="171">
        <v>0</v>
      </c>
      <c r="G58" s="40">
        <v>0</v>
      </c>
      <c r="H58" s="40">
        <v>0</v>
      </c>
      <c r="I58" s="168">
        <f t="shared" si="13"/>
        <v>10000</v>
      </c>
      <c r="J58" s="36">
        <f t="shared" si="6"/>
        <v>1</v>
      </c>
      <c r="K58" s="91"/>
    </row>
    <row r="59" spans="1:11" s="38" customFormat="1">
      <c r="A59" s="30"/>
      <c r="B59" s="145" t="s">
        <v>73</v>
      </c>
      <c r="C59" s="169" t="s">
        <v>74</v>
      </c>
      <c r="D59" s="170">
        <v>10000</v>
      </c>
      <c r="E59" s="40">
        <v>10000</v>
      </c>
      <c r="F59" s="171">
        <v>0</v>
      </c>
      <c r="G59" s="40">
        <v>0</v>
      </c>
      <c r="H59" s="40">
        <v>0</v>
      </c>
      <c r="I59" s="168">
        <f t="shared" si="13"/>
        <v>10000</v>
      </c>
      <c r="J59" s="36">
        <f t="shared" si="6"/>
        <v>1</v>
      </c>
      <c r="K59" s="91"/>
    </row>
    <row r="60" spans="1:11" s="38" customFormat="1">
      <c r="A60" s="30"/>
      <c r="B60" s="175">
        <v>3</v>
      </c>
      <c r="C60" s="176" t="s">
        <v>75</v>
      </c>
      <c r="D60" s="162">
        <f t="shared" ref="D60:I60" si="14">SUM(D61:D69)</f>
        <v>90000</v>
      </c>
      <c r="E60" s="177">
        <f t="shared" si="14"/>
        <v>90000</v>
      </c>
      <c r="F60" s="59">
        <f t="shared" si="14"/>
        <v>0</v>
      </c>
      <c r="G60" s="177">
        <f t="shared" si="14"/>
        <v>0</v>
      </c>
      <c r="H60" s="59">
        <f t="shared" si="14"/>
        <v>0</v>
      </c>
      <c r="I60" s="152">
        <f t="shared" si="14"/>
        <v>90000</v>
      </c>
      <c r="J60" s="36">
        <f t="shared" si="6"/>
        <v>1</v>
      </c>
      <c r="K60" s="91"/>
    </row>
    <row r="61" spans="1:11" s="38" customFormat="1">
      <c r="A61" s="30"/>
      <c r="B61" s="145" t="s">
        <v>76</v>
      </c>
      <c r="C61" s="169" t="s">
        <v>77</v>
      </c>
      <c r="D61" s="170">
        <v>10000</v>
      </c>
      <c r="E61" s="178">
        <v>10000</v>
      </c>
      <c r="F61" s="171">
        <v>0</v>
      </c>
      <c r="G61" s="40">
        <v>0</v>
      </c>
      <c r="H61" s="40">
        <v>0</v>
      </c>
      <c r="I61" s="168">
        <f>SUM(E61:H61)</f>
        <v>10000</v>
      </c>
      <c r="J61" s="36">
        <f t="shared" si="6"/>
        <v>1</v>
      </c>
      <c r="K61" s="91"/>
    </row>
    <row r="62" spans="1:11" s="38" customFormat="1">
      <c r="A62" s="30"/>
      <c r="B62" s="145" t="s">
        <v>78</v>
      </c>
      <c r="C62" s="169" t="s">
        <v>79</v>
      </c>
      <c r="D62" s="170">
        <v>10000</v>
      </c>
      <c r="E62" s="178">
        <v>10000</v>
      </c>
      <c r="F62" s="171">
        <v>0</v>
      </c>
      <c r="G62" s="40">
        <v>0</v>
      </c>
      <c r="H62" s="40">
        <v>0</v>
      </c>
      <c r="I62" s="168">
        <f t="shared" ref="I62:I69" si="15">SUM(E62:H62)</f>
        <v>10000</v>
      </c>
      <c r="J62" s="36">
        <f t="shared" si="6"/>
        <v>1</v>
      </c>
      <c r="K62" s="91"/>
    </row>
    <row r="63" spans="1:11" s="38" customFormat="1">
      <c r="A63" s="30"/>
      <c r="B63" s="145" t="s">
        <v>78</v>
      </c>
      <c r="C63" s="169" t="s">
        <v>80</v>
      </c>
      <c r="D63" s="170">
        <v>10000</v>
      </c>
      <c r="E63" s="178">
        <v>10000</v>
      </c>
      <c r="F63" s="171">
        <v>0</v>
      </c>
      <c r="G63" s="40">
        <v>0</v>
      </c>
      <c r="H63" s="40">
        <v>0</v>
      </c>
      <c r="I63" s="168">
        <f t="shared" si="15"/>
        <v>10000</v>
      </c>
      <c r="J63" s="36">
        <f t="shared" si="6"/>
        <v>1</v>
      </c>
      <c r="K63" s="91"/>
    </row>
    <row r="64" spans="1:11" s="38" customFormat="1">
      <c r="A64" s="30"/>
      <c r="B64" s="145" t="s">
        <v>81</v>
      </c>
      <c r="C64" s="169" t="s">
        <v>82</v>
      </c>
      <c r="D64" s="170">
        <v>10000</v>
      </c>
      <c r="E64" s="178">
        <v>10000</v>
      </c>
      <c r="F64" s="171">
        <v>0</v>
      </c>
      <c r="G64" s="40">
        <v>0</v>
      </c>
      <c r="H64" s="40">
        <v>0</v>
      </c>
      <c r="I64" s="168">
        <f t="shared" si="15"/>
        <v>10000</v>
      </c>
      <c r="J64" s="36">
        <f t="shared" si="6"/>
        <v>1</v>
      </c>
      <c r="K64" s="91"/>
    </row>
    <row r="65" spans="1:11" s="38" customFormat="1">
      <c r="A65" s="30"/>
      <c r="B65" s="145" t="s">
        <v>83</v>
      </c>
      <c r="C65" s="169" t="s">
        <v>84</v>
      </c>
      <c r="D65" s="170">
        <v>10000</v>
      </c>
      <c r="E65" s="178">
        <v>10000</v>
      </c>
      <c r="F65" s="171">
        <v>0</v>
      </c>
      <c r="G65" s="40">
        <v>0</v>
      </c>
      <c r="H65" s="40">
        <v>0</v>
      </c>
      <c r="I65" s="168">
        <f t="shared" si="15"/>
        <v>10000</v>
      </c>
      <c r="J65" s="36">
        <f t="shared" si="6"/>
        <v>1</v>
      </c>
      <c r="K65" s="91"/>
    </row>
    <row r="66" spans="1:11" s="38" customFormat="1">
      <c r="A66" s="30"/>
      <c r="B66" s="145" t="s">
        <v>85</v>
      </c>
      <c r="C66" s="169" t="s">
        <v>86</v>
      </c>
      <c r="D66" s="170">
        <v>10000</v>
      </c>
      <c r="E66" s="178">
        <v>10000</v>
      </c>
      <c r="F66" s="171">
        <v>0</v>
      </c>
      <c r="G66" s="40">
        <v>0</v>
      </c>
      <c r="H66" s="40">
        <v>0</v>
      </c>
      <c r="I66" s="168">
        <f t="shared" si="15"/>
        <v>10000</v>
      </c>
      <c r="J66" s="36">
        <f t="shared" si="6"/>
        <v>1</v>
      </c>
      <c r="K66" s="91"/>
    </row>
    <row r="67" spans="1:11" s="38" customFormat="1">
      <c r="A67" s="30"/>
      <c r="B67" s="145" t="s">
        <v>87</v>
      </c>
      <c r="C67" s="169" t="s">
        <v>88</v>
      </c>
      <c r="D67" s="170">
        <v>10000</v>
      </c>
      <c r="E67" s="178">
        <v>10000</v>
      </c>
      <c r="F67" s="171">
        <v>0</v>
      </c>
      <c r="G67" s="40">
        <v>0</v>
      </c>
      <c r="H67" s="40">
        <v>0</v>
      </c>
      <c r="I67" s="168">
        <f t="shared" si="15"/>
        <v>10000</v>
      </c>
      <c r="J67" s="36">
        <f t="shared" si="6"/>
        <v>1</v>
      </c>
      <c r="K67" s="91"/>
    </row>
    <row r="68" spans="1:11" s="38" customFormat="1">
      <c r="A68" s="30"/>
      <c r="B68" s="145" t="s">
        <v>89</v>
      </c>
      <c r="C68" s="169" t="s">
        <v>90</v>
      </c>
      <c r="D68" s="170">
        <v>10000</v>
      </c>
      <c r="E68" s="178">
        <v>10000</v>
      </c>
      <c r="F68" s="171">
        <v>0</v>
      </c>
      <c r="G68" s="40"/>
      <c r="H68" s="40"/>
      <c r="I68" s="168">
        <f>SUM(E68:H68)</f>
        <v>10000</v>
      </c>
      <c r="J68" s="36" t="str">
        <f>IF(ISERROR(I68/#REF!),"-",I68/#REF!)</f>
        <v>-</v>
      </c>
      <c r="K68" s="91"/>
    </row>
    <row r="69" spans="1:11" s="38" customFormat="1">
      <c r="A69" s="30"/>
      <c r="B69" s="145" t="s">
        <v>91</v>
      </c>
      <c r="C69" s="169" t="s">
        <v>74</v>
      </c>
      <c r="D69" s="170">
        <v>10000</v>
      </c>
      <c r="E69" s="178">
        <v>10000</v>
      </c>
      <c r="F69" s="171">
        <v>0</v>
      </c>
      <c r="G69" s="40"/>
      <c r="H69" s="40"/>
      <c r="I69" s="168">
        <f t="shared" si="15"/>
        <v>10000</v>
      </c>
      <c r="J69" s="36">
        <f>IF(ISERROR(I69/D68),"-",I69/D68)</f>
        <v>1</v>
      </c>
      <c r="K69" s="91"/>
    </row>
    <row r="70" spans="1:11" s="38" customFormat="1" ht="25.5">
      <c r="A70" s="30"/>
      <c r="B70" s="175">
        <v>4</v>
      </c>
      <c r="C70" s="146" t="s">
        <v>92</v>
      </c>
      <c r="D70" s="162">
        <f t="shared" ref="D70:I70" si="16">SUM(D71:D75)</f>
        <v>270000</v>
      </c>
      <c r="E70" s="179">
        <f t="shared" si="16"/>
        <v>270000</v>
      </c>
      <c r="F70" s="164">
        <f t="shared" si="16"/>
        <v>0</v>
      </c>
      <c r="G70" s="180">
        <f t="shared" si="16"/>
        <v>0</v>
      </c>
      <c r="H70" s="59">
        <f t="shared" si="16"/>
        <v>0</v>
      </c>
      <c r="I70" s="181">
        <f t="shared" si="16"/>
        <v>270000</v>
      </c>
      <c r="J70" s="36">
        <f t="shared" si="6"/>
        <v>1</v>
      </c>
      <c r="K70" s="91"/>
    </row>
    <row r="71" spans="1:11" s="38" customFormat="1" ht="25.5">
      <c r="A71" s="30"/>
      <c r="B71" s="182" t="s">
        <v>93</v>
      </c>
      <c r="C71" s="169" t="s">
        <v>94</v>
      </c>
      <c r="D71" s="170">
        <v>200000</v>
      </c>
      <c r="E71" s="178">
        <v>200000</v>
      </c>
      <c r="F71" s="40">
        <v>0</v>
      </c>
      <c r="G71" s="40">
        <v>0</v>
      </c>
      <c r="H71" s="40">
        <v>0</v>
      </c>
      <c r="I71" s="168">
        <f>SUM(E71:H71)</f>
        <v>200000</v>
      </c>
      <c r="J71" s="36">
        <f t="shared" si="6"/>
        <v>1</v>
      </c>
      <c r="K71" s="91"/>
    </row>
    <row r="72" spans="1:11" s="38" customFormat="1">
      <c r="A72" s="30"/>
      <c r="B72" s="182" t="s">
        <v>95</v>
      </c>
      <c r="C72" s="169" t="s">
        <v>96</v>
      </c>
      <c r="D72" s="170">
        <v>50000</v>
      </c>
      <c r="E72" s="178">
        <v>50000</v>
      </c>
      <c r="F72" s="40">
        <v>0</v>
      </c>
      <c r="G72" s="40">
        <v>0</v>
      </c>
      <c r="H72" s="40">
        <v>0</v>
      </c>
      <c r="I72" s="168">
        <f t="shared" ref="I72:I75" si="17">SUM(E72:H72)</f>
        <v>50000</v>
      </c>
      <c r="J72" s="36">
        <f t="shared" si="6"/>
        <v>1</v>
      </c>
      <c r="K72" s="91"/>
    </row>
    <row r="73" spans="1:11" s="38" customFormat="1">
      <c r="A73" s="30"/>
      <c r="B73" s="182" t="s">
        <v>97</v>
      </c>
      <c r="C73" s="169" t="s">
        <v>98</v>
      </c>
      <c r="D73" s="170">
        <v>10000</v>
      </c>
      <c r="E73" s="178">
        <v>10000</v>
      </c>
      <c r="F73" s="40">
        <v>0</v>
      </c>
      <c r="G73" s="40">
        <v>0</v>
      </c>
      <c r="H73" s="40">
        <v>0</v>
      </c>
      <c r="I73" s="168">
        <f t="shared" si="17"/>
        <v>10000</v>
      </c>
      <c r="J73" s="36">
        <f t="shared" si="6"/>
        <v>1</v>
      </c>
      <c r="K73" s="91"/>
    </row>
    <row r="74" spans="1:11" s="38" customFormat="1">
      <c r="A74" s="30"/>
      <c r="B74" s="182" t="s">
        <v>99</v>
      </c>
      <c r="C74" s="169" t="s">
        <v>100</v>
      </c>
      <c r="D74" s="170">
        <v>10000</v>
      </c>
      <c r="E74" s="178">
        <v>10000</v>
      </c>
      <c r="F74" s="40">
        <v>0</v>
      </c>
      <c r="G74" s="40">
        <v>0</v>
      </c>
      <c r="H74" s="40">
        <v>0</v>
      </c>
      <c r="I74" s="168">
        <f t="shared" si="17"/>
        <v>10000</v>
      </c>
      <c r="J74" s="36">
        <f t="shared" si="6"/>
        <v>1</v>
      </c>
      <c r="K74" s="91"/>
    </row>
    <row r="75" spans="1:11" s="38" customFormat="1">
      <c r="A75" s="30"/>
      <c r="B75" s="182" t="s">
        <v>101</v>
      </c>
      <c r="C75" s="169" t="s">
        <v>74</v>
      </c>
      <c r="D75" s="170">
        <v>0</v>
      </c>
      <c r="E75" s="178">
        <v>0</v>
      </c>
      <c r="F75" s="40">
        <v>0</v>
      </c>
      <c r="G75" s="40">
        <v>0</v>
      </c>
      <c r="H75" s="40">
        <v>0</v>
      </c>
      <c r="I75" s="168">
        <f t="shared" si="17"/>
        <v>0</v>
      </c>
      <c r="J75" s="36" t="str">
        <f t="shared" si="6"/>
        <v>-</v>
      </c>
      <c r="K75" s="91"/>
    </row>
    <row r="76" spans="1:11" s="38" customFormat="1" ht="3.4" customHeight="1">
      <c r="A76" s="30"/>
      <c r="B76" s="142"/>
      <c r="C76" s="143"/>
      <c r="D76" s="33"/>
      <c r="E76" s="144"/>
      <c r="F76" s="144"/>
      <c r="G76" s="144"/>
      <c r="H76" s="144"/>
      <c r="I76" s="144"/>
      <c r="J76" s="36"/>
      <c r="K76" s="91"/>
    </row>
    <row r="77" spans="1:11" s="38" customFormat="1">
      <c r="A77" s="30"/>
      <c r="B77" s="175">
        <v>5</v>
      </c>
      <c r="C77" s="146" t="s">
        <v>102</v>
      </c>
      <c r="D77" s="162">
        <f t="shared" ref="D77:I77" si="18">D78+D83+D90+D94+D96</f>
        <v>650000</v>
      </c>
      <c r="E77" s="148">
        <f t="shared" si="18"/>
        <v>650000</v>
      </c>
      <c r="F77" s="149">
        <f t="shared" si="18"/>
        <v>0</v>
      </c>
      <c r="G77" s="150">
        <f t="shared" si="18"/>
        <v>0</v>
      </c>
      <c r="H77" s="151">
        <f t="shared" si="18"/>
        <v>0</v>
      </c>
      <c r="I77" s="152">
        <f t="shared" si="18"/>
        <v>650000</v>
      </c>
      <c r="J77" s="36">
        <f t="shared" si="6"/>
        <v>1</v>
      </c>
      <c r="K77" s="91"/>
    </row>
    <row r="78" spans="1:11" s="38" customFormat="1" ht="33.4" customHeight="1">
      <c r="A78" s="30"/>
      <c r="B78" s="175" t="s">
        <v>103</v>
      </c>
      <c r="C78" s="146" t="s">
        <v>104</v>
      </c>
      <c r="D78" s="162">
        <f t="shared" ref="D78:I78" si="19">SUM(D79:D82)</f>
        <v>40000</v>
      </c>
      <c r="E78" s="183">
        <f t="shared" si="19"/>
        <v>40000</v>
      </c>
      <c r="F78" s="164">
        <f t="shared" si="19"/>
        <v>0</v>
      </c>
      <c r="G78" s="180">
        <f t="shared" si="19"/>
        <v>0</v>
      </c>
      <c r="H78" s="165">
        <f t="shared" si="19"/>
        <v>0</v>
      </c>
      <c r="I78" s="181">
        <f t="shared" si="19"/>
        <v>40000</v>
      </c>
      <c r="J78" s="36">
        <f t="shared" si="6"/>
        <v>1</v>
      </c>
      <c r="K78" s="91"/>
    </row>
    <row r="79" spans="1:11" s="38" customFormat="1">
      <c r="A79" s="30"/>
      <c r="B79" s="145" t="s">
        <v>105</v>
      </c>
      <c r="C79" s="169" t="s">
        <v>106</v>
      </c>
      <c r="D79" s="170">
        <v>10000</v>
      </c>
      <c r="E79" s="178">
        <v>10000</v>
      </c>
      <c r="F79" s="40">
        <v>0</v>
      </c>
      <c r="G79" s="40">
        <v>0</v>
      </c>
      <c r="H79" s="40">
        <v>0</v>
      </c>
      <c r="I79" s="168">
        <f t="shared" ref="I79:I82" si="20">SUM(E79:H79)</f>
        <v>10000</v>
      </c>
      <c r="J79" s="36">
        <f t="shared" si="6"/>
        <v>1</v>
      </c>
      <c r="K79" s="91"/>
    </row>
    <row r="80" spans="1:11" s="38" customFormat="1">
      <c r="A80" s="30"/>
      <c r="B80" s="145" t="s">
        <v>107</v>
      </c>
      <c r="C80" s="169" t="s">
        <v>108</v>
      </c>
      <c r="D80" s="170">
        <v>10000</v>
      </c>
      <c r="E80" s="178">
        <v>10000</v>
      </c>
      <c r="F80" s="40">
        <v>0</v>
      </c>
      <c r="G80" s="40">
        <v>0</v>
      </c>
      <c r="H80" s="40">
        <v>0</v>
      </c>
      <c r="I80" s="168">
        <f t="shared" si="20"/>
        <v>10000</v>
      </c>
      <c r="J80" s="36">
        <f t="shared" si="6"/>
        <v>1</v>
      </c>
      <c r="K80" s="91"/>
    </row>
    <row r="81" spans="1:11" s="38" customFormat="1">
      <c r="A81" s="30"/>
      <c r="B81" s="145" t="s">
        <v>109</v>
      </c>
      <c r="C81" s="169" t="s">
        <v>110</v>
      </c>
      <c r="D81" s="170">
        <v>20000</v>
      </c>
      <c r="E81" s="178">
        <v>20000</v>
      </c>
      <c r="F81" s="40">
        <v>0</v>
      </c>
      <c r="G81" s="40">
        <v>0</v>
      </c>
      <c r="H81" s="40">
        <v>0</v>
      </c>
      <c r="I81" s="168">
        <f t="shared" si="20"/>
        <v>20000</v>
      </c>
      <c r="J81" s="36">
        <f t="shared" si="6"/>
        <v>1</v>
      </c>
      <c r="K81" s="91"/>
    </row>
    <row r="82" spans="1:11" s="38" customFormat="1">
      <c r="A82" s="30"/>
      <c r="B82" s="145" t="s">
        <v>111</v>
      </c>
      <c r="C82" s="169" t="s">
        <v>112</v>
      </c>
      <c r="D82" s="170">
        <v>0</v>
      </c>
      <c r="E82" s="178">
        <v>0</v>
      </c>
      <c r="F82" s="40">
        <v>0</v>
      </c>
      <c r="G82" s="40">
        <v>0</v>
      </c>
      <c r="H82" s="40">
        <v>0</v>
      </c>
      <c r="I82" s="168">
        <f t="shared" si="20"/>
        <v>0</v>
      </c>
      <c r="J82" s="36" t="str">
        <f t="shared" si="6"/>
        <v>-</v>
      </c>
      <c r="K82" s="91"/>
    </row>
    <row r="83" spans="1:11" s="38" customFormat="1">
      <c r="A83" s="30"/>
      <c r="B83" s="175" t="s">
        <v>113</v>
      </c>
      <c r="C83" s="146" t="s">
        <v>114</v>
      </c>
      <c r="D83" s="162">
        <f t="shared" ref="D83:I83" si="21">SUM(D84:D89)</f>
        <v>450000</v>
      </c>
      <c r="E83" s="179">
        <f t="shared" si="21"/>
        <v>450000</v>
      </c>
      <c r="F83" s="164">
        <f t="shared" si="21"/>
        <v>0</v>
      </c>
      <c r="G83" s="180">
        <f t="shared" si="21"/>
        <v>0</v>
      </c>
      <c r="H83" s="59">
        <f t="shared" si="21"/>
        <v>0</v>
      </c>
      <c r="I83" s="181">
        <f t="shared" si="21"/>
        <v>450000</v>
      </c>
      <c r="J83" s="36">
        <f t="shared" si="6"/>
        <v>1</v>
      </c>
      <c r="K83" s="91"/>
    </row>
    <row r="84" spans="1:11" s="38" customFormat="1">
      <c r="A84" s="30"/>
      <c r="B84" s="145" t="s">
        <v>115</v>
      </c>
      <c r="C84" s="169" t="s">
        <v>116</v>
      </c>
      <c r="D84" s="170">
        <v>0</v>
      </c>
      <c r="E84" s="178">
        <v>0</v>
      </c>
      <c r="F84" s="40">
        <v>0</v>
      </c>
      <c r="G84" s="40">
        <v>0</v>
      </c>
      <c r="H84" s="40">
        <v>0</v>
      </c>
      <c r="I84" s="168">
        <f>SUM(E84:H84)</f>
        <v>0</v>
      </c>
      <c r="J84" s="36" t="str">
        <f t="shared" si="6"/>
        <v>-</v>
      </c>
      <c r="K84" s="91"/>
    </row>
    <row r="85" spans="1:11" s="38" customFormat="1">
      <c r="A85" s="30"/>
      <c r="B85" s="145" t="s">
        <v>117</v>
      </c>
      <c r="C85" s="169" t="s">
        <v>118</v>
      </c>
      <c r="D85" s="170">
        <v>300000</v>
      </c>
      <c r="E85" s="178">
        <v>300000</v>
      </c>
      <c r="F85" s="40">
        <v>0</v>
      </c>
      <c r="G85" s="40">
        <v>0</v>
      </c>
      <c r="H85" s="40">
        <v>0</v>
      </c>
      <c r="I85" s="168">
        <f t="shared" ref="I85:I89" si="22">SUM(E85:H85)</f>
        <v>300000</v>
      </c>
      <c r="J85" s="36">
        <f t="shared" si="6"/>
        <v>1</v>
      </c>
      <c r="K85" s="91"/>
    </row>
    <row r="86" spans="1:11" s="38" customFormat="1">
      <c r="A86" s="30"/>
      <c r="B86" s="145" t="s">
        <v>119</v>
      </c>
      <c r="C86" s="169" t="s">
        <v>120</v>
      </c>
      <c r="D86" s="170">
        <v>150000</v>
      </c>
      <c r="E86" s="178">
        <v>150000</v>
      </c>
      <c r="F86" s="40">
        <v>0</v>
      </c>
      <c r="G86" s="40"/>
      <c r="H86" s="40"/>
      <c r="I86" s="168">
        <f t="shared" si="22"/>
        <v>150000</v>
      </c>
      <c r="J86" s="36">
        <f t="shared" si="6"/>
        <v>1</v>
      </c>
      <c r="K86" s="91"/>
    </row>
    <row r="87" spans="1:11" s="38" customFormat="1">
      <c r="A87" s="30"/>
      <c r="B87" s="145" t="s">
        <v>121</v>
      </c>
      <c r="C87" s="169" t="s">
        <v>122</v>
      </c>
      <c r="D87" s="170">
        <v>0</v>
      </c>
      <c r="E87" s="178">
        <v>0</v>
      </c>
      <c r="F87" s="40">
        <v>0</v>
      </c>
      <c r="G87" s="40">
        <v>0</v>
      </c>
      <c r="H87" s="40">
        <v>0</v>
      </c>
      <c r="I87" s="168">
        <f t="shared" si="22"/>
        <v>0</v>
      </c>
      <c r="J87" s="36" t="str">
        <f t="shared" si="6"/>
        <v>-</v>
      </c>
      <c r="K87" s="91"/>
    </row>
    <row r="88" spans="1:11" s="38" customFormat="1">
      <c r="A88" s="30"/>
      <c r="B88" s="145" t="s">
        <v>123</v>
      </c>
      <c r="C88" s="169" t="s">
        <v>124</v>
      </c>
      <c r="D88" s="170">
        <v>0</v>
      </c>
      <c r="E88" s="178">
        <v>0</v>
      </c>
      <c r="F88" s="40">
        <v>0</v>
      </c>
      <c r="G88" s="40">
        <v>0</v>
      </c>
      <c r="H88" s="40">
        <v>0</v>
      </c>
      <c r="I88" s="168">
        <f t="shared" si="22"/>
        <v>0</v>
      </c>
      <c r="J88" s="36" t="str">
        <f t="shared" si="6"/>
        <v>-</v>
      </c>
      <c r="K88" s="91"/>
    </row>
    <row r="89" spans="1:11" s="38" customFormat="1">
      <c r="A89" s="30"/>
      <c r="B89" s="145" t="s">
        <v>125</v>
      </c>
      <c r="C89" s="169" t="s">
        <v>112</v>
      </c>
      <c r="D89" s="170">
        <v>0</v>
      </c>
      <c r="E89" s="178">
        <v>0</v>
      </c>
      <c r="F89" s="40">
        <v>0</v>
      </c>
      <c r="G89" s="40">
        <v>0</v>
      </c>
      <c r="H89" s="40">
        <v>0</v>
      </c>
      <c r="I89" s="168">
        <f t="shared" si="22"/>
        <v>0</v>
      </c>
      <c r="J89" s="36" t="str">
        <f t="shared" si="6"/>
        <v>-</v>
      </c>
      <c r="K89" s="91"/>
    </row>
    <row r="90" spans="1:11" s="38" customFormat="1">
      <c r="A90" s="30"/>
      <c r="B90" s="175" t="s">
        <v>126</v>
      </c>
      <c r="C90" s="146" t="s">
        <v>127</v>
      </c>
      <c r="D90" s="162">
        <f>SUM(D91:D93)</f>
        <v>60000</v>
      </c>
      <c r="E90" s="179">
        <f>SUM(E91:E93)</f>
        <v>60000</v>
      </c>
      <c r="F90" s="164">
        <f t="shared" ref="F90:I90" si="23">SUM(F91:F93)</f>
        <v>0</v>
      </c>
      <c r="G90" s="180">
        <f t="shared" si="23"/>
        <v>0</v>
      </c>
      <c r="H90" s="59">
        <f t="shared" si="23"/>
        <v>0</v>
      </c>
      <c r="I90" s="181">
        <f t="shared" si="23"/>
        <v>60000</v>
      </c>
      <c r="J90" s="36">
        <f t="shared" si="6"/>
        <v>1</v>
      </c>
      <c r="K90" s="91"/>
    </row>
    <row r="91" spans="1:11" s="38" customFormat="1">
      <c r="A91" s="30"/>
      <c r="B91" s="145" t="s">
        <v>128</v>
      </c>
      <c r="C91" s="169" t="s">
        <v>129</v>
      </c>
      <c r="D91" s="170">
        <v>10000</v>
      </c>
      <c r="E91" s="178">
        <v>10000</v>
      </c>
      <c r="F91" s="40">
        <v>0</v>
      </c>
      <c r="G91" s="40">
        <v>0</v>
      </c>
      <c r="H91" s="40">
        <v>0</v>
      </c>
      <c r="I91" s="168">
        <f>SUM(E91:H91)</f>
        <v>10000</v>
      </c>
      <c r="J91" s="36">
        <f t="shared" si="6"/>
        <v>1</v>
      </c>
      <c r="K91" s="91"/>
    </row>
    <row r="92" spans="1:11" s="38" customFormat="1">
      <c r="A92" s="30"/>
      <c r="B92" s="145" t="s">
        <v>130</v>
      </c>
      <c r="C92" s="169" t="s">
        <v>131</v>
      </c>
      <c r="D92" s="170">
        <v>50000</v>
      </c>
      <c r="E92" s="178">
        <v>50000</v>
      </c>
      <c r="F92" s="40">
        <v>0</v>
      </c>
      <c r="G92" s="40">
        <v>0</v>
      </c>
      <c r="H92" s="40">
        <v>0</v>
      </c>
      <c r="I92" s="168">
        <f t="shared" ref="I92:I93" si="24">SUM(E92:H92)</f>
        <v>50000</v>
      </c>
      <c r="J92" s="36">
        <f t="shared" si="6"/>
        <v>1</v>
      </c>
      <c r="K92" s="91"/>
    </row>
    <row r="93" spans="1:11" s="38" customFormat="1">
      <c r="A93" s="30"/>
      <c r="B93" s="145" t="s">
        <v>132</v>
      </c>
      <c r="C93" s="169" t="s">
        <v>112</v>
      </c>
      <c r="D93" s="170">
        <v>0</v>
      </c>
      <c r="E93" s="40">
        <v>0</v>
      </c>
      <c r="F93" s="40">
        <v>0</v>
      </c>
      <c r="G93" s="40">
        <v>0</v>
      </c>
      <c r="H93" s="40">
        <v>0</v>
      </c>
      <c r="I93" s="168">
        <f t="shared" si="24"/>
        <v>0</v>
      </c>
      <c r="J93" s="36" t="str">
        <f t="shared" si="6"/>
        <v>-</v>
      </c>
      <c r="K93" s="91"/>
    </row>
    <row r="94" spans="1:11" s="38" customFormat="1">
      <c r="A94" s="30"/>
      <c r="B94" s="175" t="s">
        <v>133</v>
      </c>
      <c r="C94" s="146" t="s">
        <v>134</v>
      </c>
      <c r="D94" s="162">
        <f>D95</f>
        <v>20000</v>
      </c>
      <c r="E94" s="179">
        <f>E95</f>
        <v>20000</v>
      </c>
      <c r="F94" s="164">
        <f t="shared" ref="F94:I94" si="25">F95</f>
        <v>0</v>
      </c>
      <c r="G94" s="180">
        <f t="shared" si="25"/>
        <v>0</v>
      </c>
      <c r="H94" s="59">
        <f t="shared" si="25"/>
        <v>0</v>
      </c>
      <c r="I94" s="181">
        <f t="shared" si="25"/>
        <v>20000</v>
      </c>
      <c r="J94" s="36">
        <f t="shared" si="6"/>
        <v>1</v>
      </c>
      <c r="K94" s="91"/>
    </row>
    <row r="95" spans="1:11" s="38" customFormat="1">
      <c r="A95" s="30"/>
      <c r="B95" s="145" t="s">
        <v>135</v>
      </c>
      <c r="C95" s="169" t="s">
        <v>136</v>
      </c>
      <c r="D95" s="170">
        <v>20000</v>
      </c>
      <c r="E95" s="40">
        <v>20000</v>
      </c>
      <c r="F95" s="40">
        <v>0</v>
      </c>
      <c r="G95" s="40">
        <v>0</v>
      </c>
      <c r="H95" s="40">
        <v>0</v>
      </c>
      <c r="I95" s="168">
        <f>SUM(E95:H95)</f>
        <v>20000</v>
      </c>
      <c r="J95" s="36">
        <f t="shared" si="6"/>
        <v>1</v>
      </c>
      <c r="K95" s="91"/>
    </row>
    <row r="96" spans="1:11" s="38" customFormat="1">
      <c r="A96" s="30"/>
      <c r="B96" s="175" t="s">
        <v>137</v>
      </c>
      <c r="C96" s="146" t="s">
        <v>138</v>
      </c>
      <c r="D96" s="162">
        <f>SUM(D97:D100)</f>
        <v>80000</v>
      </c>
      <c r="E96" s="179">
        <f>SUM(E97:E100)</f>
        <v>80000</v>
      </c>
      <c r="F96" s="164">
        <f t="shared" ref="F96:I96" si="26">SUM(F97:F100)</f>
        <v>0</v>
      </c>
      <c r="G96" s="180">
        <f t="shared" si="26"/>
        <v>0</v>
      </c>
      <c r="H96" s="59">
        <f t="shared" si="26"/>
        <v>0</v>
      </c>
      <c r="I96" s="181">
        <f t="shared" si="26"/>
        <v>80000</v>
      </c>
      <c r="J96" s="36">
        <f t="shared" si="6"/>
        <v>1</v>
      </c>
      <c r="K96" s="91"/>
    </row>
    <row r="97" spans="1:16" s="38" customFormat="1">
      <c r="A97" s="30"/>
      <c r="B97" s="145" t="s">
        <v>139</v>
      </c>
      <c r="C97" s="169" t="s">
        <v>140</v>
      </c>
      <c r="D97" s="170">
        <v>0</v>
      </c>
      <c r="E97" s="178">
        <v>0</v>
      </c>
      <c r="F97" s="40">
        <v>0</v>
      </c>
      <c r="G97" s="40">
        <v>0</v>
      </c>
      <c r="H97" s="40">
        <v>0</v>
      </c>
      <c r="I97" s="168">
        <f>SUM(E97:H97)</f>
        <v>0</v>
      </c>
      <c r="J97" s="36" t="str">
        <f t="shared" si="6"/>
        <v>-</v>
      </c>
      <c r="K97" s="91"/>
    </row>
    <row r="98" spans="1:16" s="38" customFormat="1">
      <c r="A98" s="30"/>
      <c r="B98" s="145" t="s">
        <v>141</v>
      </c>
      <c r="C98" s="169" t="s">
        <v>142</v>
      </c>
      <c r="D98" s="170">
        <v>10000</v>
      </c>
      <c r="E98" s="178">
        <v>10000</v>
      </c>
      <c r="F98" s="40">
        <v>0</v>
      </c>
      <c r="G98" s="40">
        <v>0</v>
      </c>
      <c r="H98" s="40">
        <v>0</v>
      </c>
      <c r="I98" s="168">
        <f t="shared" ref="I98:I100" si="27">SUM(E98:H98)</f>
        <v>10000</v>
      </c>
      <c r="J98" s="36">
        <f t="shared" si="6"/>
        <v>1</v>
      </c>
      <c r="K98" s="91"/>
    </row>
    <row r="99" spans="1:16" s="38" customFormat="1">
      <c r="A99" s="30"/>
      <c r="B99" s="145" t="s">
        <v>143</v>
      </c>
      <c r="C99" s="169" t="s">
        <v>144</v>
      </c>
      <c r="D99" s="170">
        <v>20000</v>
      </c>
      <c r="E99" s="178">
        <v>20000</v>
      </c>
      <c r="F99" s="40">
        <v>0</v>
      </c>
      <c r="G99" s="40">
        <v>0</v>
      </c>
      <c r="H99" s="40">
        <v>0</v>
      </c>
      <c r="I99" s="168">
        <f t="shared" si="27"/>
        <v>20000</v>
      </c>
      <c r="J99" s="36">
        <f t="shared" si="6"/>
        <v>1</v>
      </c>
      <c r="K99" s="91"/>
    </row>
    <row r="100" spans="1:16" s="38" customFormat="1">
      <c r="A100" s="30"/>
      <c r="B100" s="145" t="s">
        <v>145</v>
      </c>
      <c r="C100" s="169" t="s">
        <v>146</v>
      </c>
      <c r="D100" s="170">
        <v>50000</v>
      </c>
      <c r="E100" s="178">
        <v>50000</v>
      </c>
      <c r="F100" s="40">
        <v>0</v>
      </c>
      <c r="G100" s="40">
        <v>0</v>
      </c>
      <c r="H100" s="40">
        <v>0</v>
      </c>
      <c r="I100" s="168">
        <f t="shared" si="27"/>
        <v>50000</v>
      </c>
      <c r="J100" s="36">
        <f t="shared" si="6"/>
        <v>1</v>
      </c>
      <c r="K100" s="91"/>
    </row>
    <row r="101" spans="1:16" s="38" customFormat="1">
      <c r="A101" s="30"/>
      <c r="B101" s="184"/>
      <c r="C101" s="146" t="s">
        <v>147</v>
      </c>
      <c r="D101" s="162">
        <f t="shared" ref="D101:I101" si="28">D36+D51+D60+D70+D77</f>
        <v>1740000</v>
      </c>
      <c r="E101" s="185">
        <f t="shared" si="28"/>
        <v>1740000</v>
      </c>
      <c r="F101" s="164">
        <f t="shared" si="28"/>
        <v>0</v>
      </c>
      <c r="G101" s="180">
        <f t="shared" si="28"/>
        <v>0</v>
      </c>
      <c r="H101" s="186">
        <f t="shared" si="28"/>
        <v>0</v>
      </c>
      <c r="I101" s="179">
        <f t="shared" si="28"/>
        <v>1740000</v>
      </c>
      <c r="J101" s="187">
        <f>IF(ISERROR(I101/D101),"-",I101/D101)</f>
        <v>1</v>
      </c>
      <c r="K101" s="91"/>
      <c r="M101" s="137"/>
    </row>
    <row r="102" spans="1:16" ht="17.649999999999999" customHeight="1">
      <c r="B102" s="13"/>
      <c r="C102" s="10"/>
      <c r="D102" s="188"/>
      <c r="E102" s="15"/>
      <c r="F102" s="16"/>
      <c r="G102" s="188"/>
      <c r="H102" s="188"/>
      <c r="I102" s="188"/>
      <c r="J102" s="140"/>
    </row>
    <row r="103" spans="1:16">
      <c r="B103" s="189"/>
      <c r="C103" s="161" t="s">
        <v>148</v>
      </c>
      <c r="D103" s="155"/>
      <c r="E103" s="190">
        <v>1000</v>
      </c>
      <c r="F103" s="191">
        <v>0</v>
      </c>
      <c r="G103" s="191">
        <v>0</v>
      </c>
      <c r="H103" s="192"/>
      <c r="I103" s="193">
        <f t="shared" ref="I103" si="29">SUM(E103:H103)</f>
        <v>1000</v>
      </c>
      <c r="J103" s="194"/>
    </row>
    <row r="104" spans="1:16">
      <c r="B104" s="189"/>
      <c r="C104" s="161" t="s">
        <v>149</v>
      </c>
      <c r="D104" s="155"/>
      <c r="E104" s="195">
        <f>E103+E101</f>
        <v>1741000</v>
      </c>
      <c r="F104" s="196">
        <f>F103+F101</f>
        <v>0</v>
      </c>
      <c r="G104" s="197"/>
      <c r="H104" s="192"/>
      <c r="I104" s="198">
        <f>SUM(E104+F104+G104)</f>
        <v>1741000</v>
      </c>
      <c r="J104" s="194"/>
      <c r="M104" s="137"/>
    </row>
    <row r="105" spans="1:16">
      <c r="B105" s="189"/>
      <c r="C105" s="161"/>
      <c r="D105" s="155"/>
      <c r="E105" s="195"/>
      <c r="F105" s="196"/>
      <c r="G105" s="197"/>
      <c r="H105" s="192"/>
      <c r="I105" s="199"/>
      <c r="J105" s="194"/>
    </row>
    <row r="106" spans="1:16" s="38" customFormat="1">
      <c r="A106" s="30"/>
      <c r="B106" s="184"/>
      <c r="C106" s="161" t="s">
        <v>150</v>
      </c>
      <c r="D106" s="162">
        <f>D32-D101</f>
        <v>0</v>
      </c>
      <c r="E106" s="193">
        <f>E24-E104</f>
        <v>0</v>
      </c>
      <c r="F106" s="164">
        <f>F24-F104</f>
        <v>0</v>
      </c>
      <c r="G106" s="164">
        <f>G24-G104</f>
        <v>0</v>
      </c>
      <c r="H106" s="59">
        <f>H24-H104</f>
        <v>0</v>
      </c>
      <c r="I106" s="193">
        <f>I32-I101</f>
        <v>0</v>
      </c>
      <c r="J106" s="200"/>
      <c r="K106" s="91"/>
    </row>
    <row r="107" spans="1:16">
      <c r="B107" s="189"/>
      <c r="C107" s="201"/>
      <c r="D107" s="155"/>
      <c r="E107" s="190"/>
      <c r="F107" s="202"/>
      <c r="G107" s="197"/>
      <c r="H107" s="192"/>
      <c r="I107" s="199"/>
      <c r="J107" s="194"/>
    </row>
    <row r="108" spans="1:16" s="209" customFormat="1" ht="23.65" customHeight="1" thickBot="1">
      <c r="A108" s="10"/>
      <c r="B108" s="203"/>
      <c r="C108" s="204"/>
      <c r="D108" s="205"/>
      <c r="E108" s="206"/>
      <c r="F108" s="207"/>
      <c r="G108" s="205"/>
      <c r="H108" s="205"/>
      <c r="I108" s="205"/>
      <c r="J108" s="208"/>
      <c r="K108" s="18"/>
    </row>
    <row r="109" spans="1:16">
      <c r="B109" s="210"/>
      <c r="C109" s="211" t="s">
        <v>151</v>
      </c>
      <c r="D109" s="155"/>
      <c r="E109" s="212">
        <f>E110+E118</f>
        <v>10000</v>
      </c>
      <c r="F109" s="213">
        <f>F110+F118</f>
        <v>0</v>
      </c>
      <c r="G109" s="213">
        <f>G110+G118</f>
        <v>0</v>
      </c>
      <c r="H109" s="214">
        <f>H110+H118</f>
        <v>0</v>
      </c>
      <c r="I109" s="212">
        <f>I110+I118</f>
        <v>10000</v>
      </c>
      <c r="J109" s="215"/>
      <c r="K109" s="91"/>
    </row>
    <row r="110" spans="1:16" ht="33" customHeight="1">
      <c r="B110" s="153">
        <v>1</v>
      </c>
      <c r="C110" s="100" t="s">
        <v>152</v>
      </c>
      <c r="D110" s="216">
        <f>D17</f>
        <v>5000</v>
      </c>
      <c r="E110" s="198">
        <f>SUM(E111:E116)</f>
        <v>5000</v>
      </c>
      <c r="F110" s="217">
        <f>SUM(F111:F116)</f>
        <v>0</v>
      </c>
      <c r="G110" s="218">
        <f>SUM(G111:G116)</f>
        <v>0</v>
      </c>
      <c r="H110" s="219">
        <f>SUM(H111:H116)</f>
        <v>0</v>
      </c>
      <c r="I110" s="220">
        <f>SUM(I111:I116)</f>
        <v>5000</v>
      </c>
      <c r="J110" s="221">
        <f>IF(ISERROR(I110/D110),"-",I110/D110)</f>
        <v>1</v>
      </c>
    </row>
    <row r="111" spans="1:16" s="226" customFormat="1">
      <c r="A111" s="6"/>
      <c r="B111" s="153" t="s">
        <v>41</v>
      </c>
      <c r="C111" s="201" t="s">
        <v>153</v>
      </c>
      <c r="D111" s="155"/>
      <c r="E111" s="190">
        <v>1000</v>
      </c>
      <c r="F111" s="222">
        <v>0</v>
      </c>
      <c r="G111" s="223">
        <v>0</v>
      </c>
      <c r="H111" s="224">
        <v>0</v>
      </c>
      <c r="I111" s="178">
        <f t="shared" ref="I111:I116" si="30">SUM(E111:H111)</f>
        <v>1000</v>
      </c>
      <c r="J111" s="225"/>
      <c r="K111" s="7"/>
      <c r="L111" s="8"/>
      <c r="M111" s="8"/>
      <c r="N111" s="8"/>
      <c r="O111" s="8"/>
      <c r="P111" s="8"/>
    </row>
    <row r="112" spans="1:16" s="226" customFormat="1">
      <c r="A112" s="6"/>
      <c r="B112" s="153" t="s">
        <v>154</v>
      </c>
      <c r="C112" s="201" t="s">
        <v>155</v>
      </c>
      <c r="D112" s="155"/>
      <c r="E112" s="190">
        <v>1000</v>
      </c>
      <c r="F112" s="222">
        <v>0</v>
      </c>
      <c r="G112" s="223">
        <v>0</v>
      </c>
      <c r="H112" s="224">
        <v>0</v>
      </c>
      <c r="I112" s="178">
        <f t="shared" si="30"/>
        <v>1000</v>
      </c>
      <c r="J112" s="225"/>
      <c r="K112" s="7"/>
      <c r="L112" s="8"/>
      <c r="M112" s="8"/>
      <c r="N112" s="8"/>
      <c r="O112" s="8"/>
      <c r="P112" s="8"/>
    </row>
    <row r="113" spans="1:16" s="226" customFormat="1">
      <c r="A113" s="6"/>
      <c r="B113" s="153" t="s">
        <v>156</v>
      </c>
      <c r="C113" s="227" t="s">
        <v>157</v>
      </c>
      <c r="D113" s="155"/>
      <c r="E113" s="190">
        <v>1000</v>
      </c>
      <c r="F113" s="222">
        <v>0</v>
      </c>
      <c r="G113" s="223">
        <v>0</v>
      </c>
      <c r="H113" s="224">
        <v>0</v>
      </c>
      <c r="I113" s="178">
        <f>SUM(E113:H113)</f>
        <v>1000</v>
      </c>
      <c r="J113" s="225"/>
      <c r="K113" s="7"/>
      <c r="L113" s="8"/>
      <c r="M113" s="8"/>
      <c r="N113" s="8"/>
      <c r="O113" s="8"/>
      <c r="P113" s="8"/>
    </row>
    <row r="114" spans="1:16" s="226" customFormat="1">
      <c r="A114" s="6"/>
      <c r="B114" s="153" t="s">
        <v>158</v>
      </c>
      <c r="C114" s="201" t="s">
        <v>159</v>
      </c>
      <c r="D114" s="155"/>
      <c r="E114" s="190">
        <v>1000</v>
      </c>
      <c r="F114" s="222">
        <v>0</v>
      </c>
      <c r="G114" s="222">
        <v>0</v>
      </c>
      <c r="H114" s="222">
        <v>0</v>
      </c>
      <c r="I114" s="178">
        <f t="shared" si="30"/>
        <v>1000</v>
      </c>
      <c r="J114" s="225"/>
      <c r="K114" s="7"/>
      <c r="L114" s="8"/>
      <c r="M114" s="8"/>
      <c r="N114" s="8"/>
      <c r="O114" s="8"/>
      <c r="P114" s="8"/>
    </row>
    <row r="115" spans="1:16" s="226" customFormat="1">
      <c r="A115" s="6"/>
      <c r="B115" s="153" t="s">
        <v>160</v>
      </c>
      <c r="C115" s="201" t="s">
        <v>161</v>
      </c>
      <c r="D115" s="155"/>
      <c r="E115" s="190">
        <v>1000</v>
      </c>
      <c r="F115" s="222">
        <v>0</v>
      </c>
      <c r="G115" s="223">
        <v>0</v>
      </c>
      <c r="H115" s="224">
        <v>0</v>
      </c>
      <c r="I115" s="178">
        <f t="shared" ref="I115" si="31">SUM(E115:H115)</f>
        <v>1000</v>
      </c>
      <c r="J115" s="225"/>
      <c r="K115" s="7"/>
      <c r="L115" s="8"/>
      <c r="M115" s="8"/>
      <c r="N115" s="8"/>
      <c r="O115" s="8"/>
      <c r="P115" s="8"/>
    </row>
    <row r="116" spans="1:16" s="226" customFormat="1" ht="13.5" thickBot="1">
      <c r="A116" s="6"/>
      <c r="B116" s="228" t="s">
        <v>162</v>
      </c>
      <c r="C116" s="229" t="s">
        <v>163</v>
      </c>
      <c r="D116" s="155"/>
      <c r="E116" s="230">
        <v>0</v>
      </c>
      <c r="F116" s="231">
        <v>0</v>
      </c>
      <c r="G116" s="232">
        <v>0</v>
      </c>
      <c r="H116" s="233">
        <v>0</v>
      </c>
      <c r="I116" s="234">
        <f t="shared" si="30"/>
        <v>0</v>
      </c>
      <c r="J116" s="235"/>
      <c r="K116" s="7"/>
      <c r="L116" s="8"/>
      <c r="M116" s="8"/>
      <c r="N116" s="8"/>
      <c r="O116" s="8"/>
      <c r="P116" s="8"/>
    </row>
    <row r="117" spans="1:16" s="38" customFormat="1" ht="13.5" thickBot="1">
      <c r="A117" s="30"/>
      <c r="B117" s="6"/>
      <c r="C117" s="138"/>
      <c r="D117" s="79"/>
      <c r="E117" s="79"/>
      <c r="F117" s="79"/>
      <c r="G117" s="79"/>
      <c r="H117" s="79"/>
      <c r="I117" s="139"/>
      <c r="J117" s="140"/>
      <c r="K117" s="91"/>
    </row>
    <row r="118" spans="1:16" s="226" customFormat="1">
      <c r="A118" s="6"/>
      <c r="B118" s="236">
        <v>2</v>
      </c>
      <c r="C118" s="237" t="s">
        <v>164</v>
      </c>
      <c r="D118" s="216">
        <f>D19</f>
        <v>5000</v>
      </c>
      <c r="E118" s="238">
        <f>SUM(E119:E124)</f>
        <v>5000</v>
      </c>
      <c r="F118" s="239">
        <f>SUM(F119:F124)</f>
        <v>0</v>
      </c>
      <c r="G118" s="238">
        <f>SUM(G119:G124)</f>
        <v>0</v>
      </c>
      <c r="H118" s="240">
        <f>SUM(H119:H124)</f>
        <v>0</v>
      </c>
      <c r="I118" s="241">
        <f>SUM(I119:I124)</f>
        <v>5000</v>
      </c>
      <c r="J118" s="242">
        <f>IF(ISERROR(I118/D118),"-",I118/D118)</f>
        <v>1</v>
      </c>
      <c r="K118" s="7"/>
      <c r="L118" s="8"/>
      <c r="M118" s="8"/>
      <c r="N118" s="8"/>
      <c r="O118" s="8"/>
      <c r="P118" s="8"/>
    </row>
    <row r="119" spans="1:16" s="226" customFormat="1">
      <c r="A119" s="6"/>
      <c r="B119" s="243" t="s">
        <v>30</v>
      </c>
      <c r="C119" s="201" t="s">
        <v>153</v>
      </c>
      <c r="D119" s="155"/>
      <c r="E119" s="222">
        <v>5000</v>
      </c>
      <c r="F119" s="244"/>
      <c r="G119" s="223">
        <v>0</v>
      </c>
      <c r="H119" s="224">
        <v>0</v>
      </c>
      <c r="I119" s="245">
        <f t="shared" ref="I119:I123" si="32">SUM(E119:H119)</f>
        <v>5000</v>
      </c>
      <c r="J119" s="225"/>
      <c r="K119" s="7"/>
      <c r="L119" s="8"/>
      <c r="M119" s="8"/>
      <c r="N119" s="8"/>
      <c r="O119" s="8"/>
      <c r="P119" s="8"/>
    </row>
    <row r="120" spans="1:16" s="226" customFormat="1">
      <c r="A120" s="6"/>
      <c r="B120" s="243" t="s">
        <v>32</v>
      </c>
      <c r="C120" s="201" t="s">
        <v>155</v>
      </c>
      <c r="D120" s="155"/>
      <c r="E120" s="222">
        <v>0</v>
      </c>
      <c r="F120" s="222">
        <v>0</v>
      </c>
      <c r="G120" s="223">
        <v>0</v>
      </c>
      <c r="H120" s="224">
        <v>0</v>
      </c>
      <c r="I120" s="245">
        <f t="shared" si="32"/>
        <v>0</v>
      </c>
      <c r="J120" s="225"/>
      <c r="K120" s="7"/>
      <c r="L120" s="8"/>
      <c r="M120" s="8"/>
      <c r="N120" s="8"/>
      <c r="O120" s="8"/>
      <c r="P120" s="8"/>
    </row>
    <row r="121" spans="1:16" s="226" customFormat="1">
      <c r="A121" s="6"/>
      <c r="B121" s="243" t="s">
        <v>34</v>
      </c>
      <c r="C121" s="227" t="s">
        <v>157</v>
      </c>
      <c r="D121" s="155"/>
      <c r="E121" s="222">
        <v>0</v>
      </c>
      <c r="F121" s="222">
        <v>0</v>
      </c>
      <c r="G121" s="223">
        <v>0</v>
      </c>
      <c r="H121" s="224">
        <v>0</v>
      </c>
      <c r="I121" s="245">
        <f t="shared" si="32"/>
        <v>0</v>
      </c>
      <c r="J121" s="225"/>
      <c r="K121" s="7"/>
      <c r="L121" s="8"/>
      <c r="M121" s="8"/>
      <c r="N121" s="8"/>
      <c r="O121" s="8"/>
      <c r="P121" s="8"/>
    </row>
    <row r="122" spans="1:16" s="226" customFormat="1">
      <c r="A122" s="6"/>
      <c r="B122" s="243" t="s">
        <v>65</v>
      </c>
      <c r="C122" s="201" t="s">
        <v>159</v>
      </c>
      <c r="D122" s="155"/>
      <c r="E122" s="222">
        <v>0</v>
      </c>
      <c r="F122" s="244">
        <v>0</v>
      </c>
      <c r="G122" s="223">
        <v>0</v>
      </c>
      <c r="H122" s="224">
        <v>0</v>
      </c>
      <c r="I122" s="245">
        <f t="shared" si="32"/>
        <v>0</v>
      </c>
      <c r="J122" s="225"/>
      <c r="K122" s="7"/>
      <c r="L122" s="8"/>
      <c r="M122" s="8"/>
      <c r="N122" s="8"/>
      <c r="O122" s="8"/>
      <c r="P122" s="8"/>
    </row>
    <row r="123" spans="1:16" s="226" customFormat="1">
      <c r="A123" s="6"/>
      <c r="B123" s="153" t="s">
        <v>67</v>
      </c>
      <c r="C123" s="201" t="s">
        <v>161</v>
      </c>
      <c r="D123" s="155"/>
      <c r="E123" s="190">
        <v>0</v>
      </c>
      <c r="F123" s="222">
        <v>0</v>
      </c>
      <c r="G123" s="223">
        <v>0</v>
      </c>
      <c r="H123" s="224">
        <v>0</v>
      </c>
      <c r="I123" s="178">
        <f t="shared" si="32"/>
        <v>0</v>
      </c>
      <c r="J123" s="225"/>
      <c r="K123" s="7"/>
      <c r="L123" s="8"/>
      <c r="M123" s="8"/>
      <c r="N123" s="8"/>
      <c r="O123" s="8"/>
      <c r="P123" s="8"/>
    </row>
    <row r="124" spans="1:16" s="226" customFormat="1" ht="13.5" thickBot="1">
      <c r="A124" s="6"/>
      <c r="B124" s="228" t="s">
        <v>69</v>
      </c>
      <c r="C124" s="229" t="s">
        <v>163</v>
      </c>
      <c r="D124" s="155"/>
      <c r="E124" s="230">
        <v>0</v>
      </c>
      <c r="F124" s="231">
        <v>0</v>
      </c>
      <c r="G124" s="232">
        <v>0</v>
      </c>
      <c r="H124" s="233">
        <v>0</v>
      </c>
      <c r="I124" s="234">
        <f t="shared" ref="I124" si="33">SUM(E124:H124)</f>
        <v>0</v>
      </c>
      <c r="J124" s="235"/>
      <c r="K124" s="7"/>
      <c r="L124" s="8"/>
      <c r="M124" s="8"/>
      <c r="N124" s="8"/>
      <c r="O124" s="8"/>
      <c r="P124" s="8"/>
    </row>
    <row r="125" spans="1:16">
      <c r="D125" s="6"/>
    </row>
    <row r="126" spans="1:16" ht="27" customHeight="1" thickBot="1">
      <c r="D126" s="6"/>
    </row>
    <row r="127" spans="1:16" ht="25.5">
      <c r="C127" s="246" t="s">
        <v>165</v>
      </c>
      <c r="D127" s="155"/>
      <c r="E127" s="247">
        <v>100000</v>
      </c>
      <c r="F127" s="213">
        <v>200000</v>
      </c>
      <c r="G127" s="248"/>
      <c r="H127" s="249"/>
      <c r="K127" s="91"/>
    </row>
    <row r="128" spans="1:16">
      <c r="C128" s="250" t="s">
        <v>166</v>
      </c>
      <c r="D128" s="155"/>
      <c r="E128" s="251">
        <v>10000</v>
      </c>
      <c r="F128" s="252">
        <v>10000</v>
      </c>
      <c r="G128" s="253"/>
      <c r="H128" s="254"/>
      <c r="K128" s="91"/>
    </row>
    <row r="129" spans="3:11">
      <c r="C129" s="250" t="s">
        <v>167</v>
      </c>
      <c r="D129" s="155"/>
      <c r="E129" s="251">
        <v>10000</v>
      </c>
      <c r="F129" s="255">
        <v>10000</v>
      </c>
      <c r="G129" s="253"/>
      <c r="H129" s="254"/>
      <c r="K129" s="91"/>
    </row>
    <row r="130" spans="3:11" ht="13.5" thickBot="1">
      <c r="C130" s="256" t="s">
        <v>168</v>
      </c>
      <c r="D130" s="155"/>
      <c r="E130" s="257">
        <f>E127-E128-E129</f>
        <v>80000</v>
      </c>
      <c r="F130" s="258">
        <f>F127-F128-F129</f>
        <v>180000</v>
      </c>
      <c r="G130" s="259"/>
      <c r="H130" s="260"/>
      <c r="K130" s="91"/>
    </row>
  </sheetData>
  <mergeCells count="2">
    <mergeCell ref="B5:J5"/>
    <mergeCell ref="B6:J7"/>
  </mergeCells>
  <pageMargins left="1.77" right="0" top="0.78740157480314965" bottom="0.78740157480314965" header="0.31496062992125984" footer="0.31496062992125984"/>
  <pageSetup paperSize="9" scale="42" orientation="landscape" r:id="rId1"/>
  <rowBreaks count="1" manualBreakCount="1">
    <brk id="76" min="1" max="12" man="1"/>
  </rowBreaks>
  <ignoredErrors>
    <ignoredError sqref="I18:I41 I102:I124" formulaRange="1"/>
    <ignoredError sqref="I42:I101" formula="1" formulaRange="1"/>
    <ignoredError sqref="B26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proposta orçamentária</vt:lpstr>
      <vt:lpstr>Plan2</vt:lpstr>
      <vt:lpstr>MODELO EM EXECUÇÃO</vt:lpstr>
      <vt:lpstr>'MODELO EM EXECUÇÃO'!Area_de_impressao</vt:lpstr>
      <vt:lpstr>'proposta orçamentária'!Area_de_impressao</vt:lpstr>
      <vt:lpstr>'proposta orçamentária'!Titulos_de_impressao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Direcao03</dc:creator>
  <cp:lastModifiedBy>mbomfim</cp:lastModifiedBy>
  <cp:lastPrinted>2016-05-19T15:25:29Z</cp:lastPrinted>
  <dcterms:created xsi:type="dcterms:W3CDTF">2015-09-25T14:31:02Z</dcterms:created>
  <dcterms:modified xsi:type="dcterms:W3CDTF">2016-08-19T17:54:42Z</dcterms:modified>
</cp:coreProperties>
</file>